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codeName="EstaPastaDeTrabalho"/>
  <mc:AlternateContent xmlns:mc="http://schemas.openxmlformats.org/markup-compatibility/2006">
    <mc:Choice Requires="x15">
      <x15ac:absPath xmlns:x15ac="http://schemas.microsoft.com/office/spreadsheetml/2010/11/ac" url="https://tcescbr-my.sharepoint.com/personal/4509897_tcesc_tc_br/Documents/Relatório Contratos/"/>
    </mc:Choice>
  </mc:AlternateContent>
  <xr:revisionPtr revIDLastSave="0" documentId="8_{1BA733F9-28D0-4564-85A8-7407B29A8A9B}" xr6:coauthVersionLast="47" xr6:coauthVersionMax="47" xr10:uidLastSave="{00000000-0000-0000-0000-000000000000}"/>
  <bookViews>
    <workbookView xWindow="-120" yWindow="-120" windowWidth="29040" windowHeight="15720" tabRatio="696" firstSheet="4" activeTab="4" xr2:uid="{00000000-000D-0000-FFFF-FFFF00000000}"/>
  </bookViews>
  <sheets>
    <sheet name="NÃO-Contínuos" sheetId="5" state="hidden" r:id="rId1"/>
    <sheet name="Avaliação das Contratações" sheetId="1" state="hidden" r:id="rId2"/>
    <sheet name="Atas" sheetId="7" state="hidden" r:id="rId3"/>
    <sheet name="Avaliação de Contratações 2022" sheetId="14" r:id="rId4"/>
    <sheet name="Planejamento Contratações 2023" sheetId="12" r:id="rId5"/>
    <sheet name="Novas Inclusões - 30-01-23" sheetId="29" r:id="rId6"/>
    <sheet name="Novas Inclusões - 06-03-23" sheetId="28" r:id="rId7"/>
    <sheet name="DGP 2023" sheetId="25" state="hidden" r:id="rId8"/>
    <sheet name="COMP 2023" sheetId="23" state="hidden" r:id="rId9"/>
    <sheet name="CEIS 2023" sheetId="24" state="hidden" r:id="rId10"/>
    <sheet name="APLA 2023" sheetId="22" state="hidden" r:id="rId11"/>
    <sheet name="DTI 2023" sheetId="13" state="hidden" r:id="rId12"/>
    <sheet name="ACOM 2023" sheetId="15" state="hidden" r:id="rId13"/>
    <sheet name="DCGE 2023" sheetId="16" state="hidden" r:id="rId14"/>
    <sheet name="DLC 2023" sheetId="17" state="hidden" r:id="rId15"/>
    <sheet name="ICON 2023" sheetId="18" state="hidden" r:id="rId16"/>
    <sheet name="LINCE 2023" sheetId="20" state="hidden" r:id="rId17"/>
  </sheets>
  <definedNames>
    <definedName name="_xlnm._FilterDatabase" localSheetId="2" hidden="1">Atas!$A$3:$O$105</definedName>
    <definedName name="_xlnm._FilterDatabase" localSheetId="1" hidden="1">'Avaliação das Contratações'!$A$3:$N$74</definedName>
    <definedName name="_xlnm._FilterDatabase" localSheetId="3" hidden="1">'Avaliação de Contratações 2022'!$A$4:$P$133</definedName>
    <definedName name="_xlnm._FilterDatabase" localSheetId="0" hidden="1">'NÃO-Contínuos'!$A$3:$Q$88</definedName>
    <definedName name="_xlnm._FilterDatabase" localSheetId="6" hidden="1">'Novas Inclusões - 06-03-23'!$A$3:$J$6</definedName>
    <definedName name="_xlnm._FilterDatabase" localSheetId="5" hidden="1">'Novas Inclusões - 30-01-23'!$A$3:$J$19</definedName>
    <definedName name="_xlnm._FilterDatabase" localSheetId="4" hidden="1">'Planejamento Contratações 2023'!$A$3:$J$169</definedName>
    <definedName name="_Hlk520730686" localSheetId="2">Atas!#REF!</definedName>
    <definedName name="_Hlk520730686" localSheetId="1">'Avaliação das Contratações'!#REF!</definedName>
    <definedName name="_Hlk520730686" localSheetId="0">'NÃO-Contínuos'!#REF!</definedName>
    <definedName name="_Hlk523240194" localSheetId="2">Atas!#REF!</definedName>
    <definedName name="_Hlk523240194" localSheetId="1">'Avaliação das Contratações'!#REF!</definedName>
    <definedName name="_Hlk523240194" localSheetId="0">'NÃO-Contínuos'!#REF!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29" l="1"/>
  <c r="F17" i="29"/>
  <c r="F12" i="29"/>
  <c r="F2" i="29" s="1"/>
  <c r="F2" i="12"/>
  <c r="F161" i="12"/>
  <c r="F94" i="12"/>
  <c r="F39" i="12"/>
  <c r="F2" i="28"/>
  <c r="J3" i="14"/>
  <c r="F83" i="12"/>
  <c r="E2" i="25"/>
  <c r="J16" i="14"/>
  <c r="J13" i="14"/>
  <c r="E2" i="24"/>
  <c r="E2" i="23"/>
  <c r="J51" i="14"/>
  <c r="J2" i="14" s="1"/>
  <c r="J58" i="14"/>
  <c r="E2" i="22"/>
  <c r="E2" i="20"/>
  <c r="E2" i="18"/>
  <c r="E2" i="17"/>
  <c r="E8" i="16"/>
  <c r="E2" i="16"/>
  <c r="F61" i="12"/>
  <c r="E2" i="15"/>
  <c r="J104" i="14"/>
  <c r="J88" i="14"/>
  <c r="J83" i="14"/>
  <c r="J80" i="14"/>
  <c r="E38" i="13"/>
  <c r="E2" i="13"/>
  <c r="F128" i="12"/>
  <c r="J21" i="1"/>
  <c r="J13" i="1"/>
  <c r="I14" i="5"/>
  <c r="M27" i="5"/>
  <c r="M28" i="5"/>
  <c r="M46" i="5"/>
  <c r="M49" i="5"/>
  <c r="M50" i="5"/>
  <c r="M51" i="5"/>
  <c r="M52" i="5"/>
  <c r="M53" i="5"/>
  <c r="M54" i="5"/>
  <c r="M55" i="5"/>
  <c r="M56" i="5"/>
  <c r="M57" i="5"/>
  <c r="M58" i="5"/>
  <c r="M59" i="5"/>
  <c r="I7" i="7"/>
  <c r="J16" i="1"/>
  <c r="J26" i="1"/>
  <c r="I35" i="5"/>
  <c r="M26" i="5"/>
  <c r="M38" i="5"/>
  <c r="I12" i="5"/>
  <c r="M31" i="5"/>
  <c r="N31" i="5"/>
  <c r="M16" i="5"/>
  <c r="N16" i="5"/>
  <c r="M41" i="5"/>
  <c r="N41" i="5"/>
  <c r="M40" i="5"/>
  <c r="N40" i="5"/>
  <c r="M43" i="5"/>
  <c r="N43" i="5"/>
  <c r="M13" i="5"/>
  <c r="N13" i="5"/>
  <c r="M30" i="5"/>
  <c r="N30" i="5"/>
  <c r="M42" i="5"/>
  <c r="N42" i="5"/>
  <c r="M32" i="5"/>
  <c r="N32" i="5"/>
  <c r="M44" i="5"/>
  <c r="N44" i="5"/>
  <c r="M12" i="5"/>
  <c r="N12" i="5"/>
  <c r="M47" i="5"/>
  <c r="N47" i="5"/>
  <c r="M14" i="5"/>
  <c r="N14" i="5"/>
  <c r="M10" i="5"/>
  <c r="N10" i="5"/>
  <c r="M8" i="5"/>
  <c r="N8" i="5"/>
  <c r="M9" i="5"/>
  <c r="N9" i="5"/>
  <c r="M7" i="5"/>
  <c r="N7" i="5"/>
  <c r="M11" i="5"/>
  <c r="N11" i="5"/>
  <c r="M19" i="5"/>
  <c r="N19" i="5"/>
  <c r="M20" i="5"/>
  <c r="N20" i="5"/>
  <c r="M21" i="5"/>
  <c r="N21" i="5"/>
  <c r="M22" i="5"/>
  <c r="N22" i="5"/>
  <c r="M45" i="5"/>
  <c r="N45" i="5"/>
  <c r="N39" i="5"/>
  <c r="M39" i="5"/>
  <c r="N34" i="5"/>
  <c r="M34" i="5"/>
  <c r="N33" i="5"/>
  <c r="M33" i="5"/>
  <c r="N6" i="5"/>
  <c r="M6" i="5"/>
  <c r="N5" i="5"/>
  <c r="M5" i="5"/>
  <c r="N4" i="5"/>
  <c r="M4" i="5"/>
  <c r="N17" i="5"/>
  <c r="M17" i="5"/>
  <c r="N18" i="5"/>
  <c r="M18" i="5"/>
  <c r="N29" i="5"/>
  <c r="M29" i="5"/>
  <c r="N15" i="5"/>
  <c r="M15" i="5"/>
  <c r="O23" i="7"/>
  <c r="N23" i="7"/>
  <c r="O22" i="7"/>
  <c r="N22" i="7"/>
  <c r="O21" i="7"/>
  <c r="N21" i="7"/>
  <c r="O20" i="7"/>
  <c r="N20" i="7"/>
  <c r="O19" i="7"/>
  <c r="N19" i="7"/>
  <c r="O18" i="7"/>
  <c r="N18" i="7"/>
  <c r="O17" i="7"/>
  <c r="N17" i="7"/>
  <c r="O16" i="7"/>
  <c r="N16" i="7"/>
  <c r="O15" i="7"/>
  <c r="N15" i="7"/>
  <c r="O14" i="7"/>
  <c r="N14" i="7"/>
  <c r="O13" i="7"/>
  <c r="N13" i="7"/>
  <c r="O12" i="7"/>
  <c r="N12" i="7"/>
  <c r="O11" i="7"/>
  <c r="N11" i="7"/>
  <c r="O10" i="7"/>
  <c r="N10" i="7"/>
  <c r="O9" i="7"/>
  <c r="N9" i="7"/>
  <c r="O4" i="7"/>
  <c r="N4" i="7"/>
  <c r="O8" i="7"/>
  <c r="N8" i="7"/>
  <c r="O7" i="7"/>
  <c r="N7" i="7"/>
  <c r="O6" i="7"/>
  <c r="N6" i="7"/>
  <c r="O5" i="7"/>
  <c r="N5" i="7"/>
  <c r="J2" i="1"/>
  <c r="I2" i="7"/>
  <c r="J2" i="7"/>
  <c r="N24" i="7"/>
  <c r="N25" i="7"/>
  <c r="N26" i="7"/>
  <c r="N27" i="7"/>
  <c r="N28" i="7"/>
  <c r="N29" i="7"/>
  <c r="N30" i="7"/>
  <c r="N31" i="7"/>
  <c r="N51" i="7"/>
  <c r="N52" i="7"/>
  <c r="N53" i="7"/>
  <c r="N54" i="7"/>
  <c r="N55" i="7"/>
  <c r="N56" i="7"/>
  <c r="N57" i="7"/>
  <c r="N58" i="7"/>
  <c r="N59" i="7"/>
  <c r="N60" i="7"/>
  <c r="N61" i="7"/>
  <c r="N62" i="7"/>
  <c r="N63" i="7"/>
  <c r="N64" i="7"/>
  <c r="N65" i="7"/>
  <c r="N66" i="7"/>
  <c r="N67" i="7"/>
  <c r="N68" i="7"/>
  <c r="N69" i="7"/>
  <c r="N70" i="7"/>
  <c r="N71" i="7"/>
  <c r="N72" i="7"/>
  <c r="N73" i="7"/>
  <c r="N74" i="7"/>
  <c r="N75" i="7"/>
  <c r="N7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6" i="7"/>
  <c r="O75" i="7"/>
  <c r="O74" i="7"/>
  <c r="O73" i="7"/>
  <c r="O72" i="7"/>
  <c r="O71" i="7"/>
  <c r="O70" i="7"/>
  <c r="O69" i="7"/>
  <c r="O68" i="7"/>
  <c r="O67" i="7"/>
  <c r="O66" i="7"/>
  <c r="O65" i="7"/>
  <c r="O64" i="7"/>
  <c r="O63" i="7"/>
  <c r="O62" i="7"/>
  <c r="O61" i="7"/>
  <c r="O60" i="7"/>
  <c r="O59" i="7"/>
  <c r="O58" i="7"/>
  <c r="O57" i="7"/>
  <c r="O56" i="7"/>
  <c r="O55" i="7"/>
  <c r="O54" i="7"/>
  <c r="O53" i="7"/>
  <c r="O52" i="7"/>
  <c r="O51" i="7"/>
  <c r="O31" i="7"/>
  <c r="O30" i="7"/>
  <c r="O29" i="7"/>
  <c r="O28" i="7"/>
  <c r="O27" i="7"/>
  <c r="O26" i="7"/>
  <c r="O25" i="7"/>
  <c r="O24" i="7"/>
  <c r="O2" i="7"/>
  <c r="N59" i="5"/>
  <c r="N48" i="5"/>
  <c r="M48" i="5"/>
  <c r="N25" i="5"/>
  <c r="M25" i="5"/>
  <c r="N24" i="5"/>
  <c r="M24" i="5"/>
  <c r="N37" i="5"/>
  <c r="M37" i="5"/>
  <c r="N36" i="5"/>
  <c r="M36" i="5"/>
  <c r="N35" i="5"/>
  <c r="M35" i="5"/>
  <c r="N23" i="5"/>
  <c r="M23" i="5"/>
  <c r="I2" i="5"/>
  <c r="N2"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tc={10D3EB78-1959-44C5-8EEE-7BDC12C456DA}</author>
  </authors>
  <commentList>
    <comment ref="F39"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https://consulta.tce.sc.gov.br/Diario/dotc-e2022-07-22.pdf</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tc={B9C0176F-DB51-4801-B5A4-5AD2EB7F7574}</author>
  </authors>
  <commentList>
    <comment ref="B3"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tc={B9C0176F-DB51-4802-B5A4-5AD2EB7F7574}</author>
  </authors>
  <commentList>
    <comment ref="B3"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tc={B9C0176F-DB51-4803-B5A4-5AD2EB7F7574}</author>
  </authors>
  <commentList>
    <comment ref="B3" authorId="0" shapeId="0" xr:uid="{00000000-0006-0000-0D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tc={B9C0176F-DB51-4804-B5A4-5AD2EB7F7574}</author>
  </authors>
  <commentList>
    <comment ref="B3" authorId="0" shapeId="0" xr:uid="{00000000-0006-0000-0E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tc={10D3EB78-1959-44C6-8EEE-7BDC12C456DA}</author>
  </authors>
  <commentList>
    <comment ref="G93"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https://consulta.tce.sc.gov.br/Diario/dotc-e2022-07-22.pdf</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tc={BBA27AE3-FE11-4EF2-A3ED-0CCC7B4BB559}</author>
  </authors>
  <commentList>
    <comment ref="C125" authorId="0"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https://consulta.tce.sc.gov.br/Diario/dotc-e2022-07-22.pdf</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tc={1389E0E4-CE19-456E-BD62-01EEDB922121}</author>
    <author>tc={97E4B6C2-6DFF-4D9C-8CCB-9CD8781BDFD4}</author>
  </authors>
  <commentList>
    <comment ref="B3"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 ref="E4"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O número de sessões dependerá de escolha de cada participante, sendo necessária, no mínimo, 1 sessão por servidor. O número de participantes por turma e o número de turmas dependem da quantidade de servidores inscritos para participar do Programa.</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tc={B9C0176F-DB51-47FC-B5A4-5AD2EB7F7574}</author>
  </authors>
  <commentList>
    <comment ref="B3"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tc={B9C0176F-DB51-47FD-B5A4-5AD2EB7F7574}</author>
  </authors>
  <commentList>
    <comment ref="B3"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tc={B9C0176F-DB51-47FE-B5A4-5AD2EB7F7574}</author>
  </authors>
  <commentList>
    <comment ref="B3"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tc={B9C0176F-DB51-47FF-B5A4-5AD2EB7F7574}</author>
    <author>tc={BBA27AE3-FE11-4EF3-A3ED-0CCC7B4BB559}</author>
  </authors>
  <commentList>
    <comment ref="B3"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 ref="B30"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https://consulta.tce.sc.gov.br/Diario/dotc-e2022-07-22.pdf</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tc={B9C0176F-DB51-4800-B5A4-5AD2EB7F7574}</author>
  </authors>
  <commentList>
    <comment ref="B3"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Justificar a nova contratação, quando o objeto não estiver previsto em "Avaliação das Contratações"</t>
      </text>
    </comment>
  </commentList>
</comments>
</file>

<file path=xl/sharedStrings.xml><?xml version="1.0" encoding="utf-8"?>
<sst xmlns="http://schemas.openxmlformats.org/spreadsheetml/2006/main" count="3793" uniqueCount="984">
  <si>
    <t>CONTRATOS VIGENTES - NÃO-CONTÍNUOS</t>
  </si>
  <si>
    <t>VALOR TOTAL GLOBAL</t>
  </si>
  <si>
    <t>Nº</t>
  </si>
  <si>
    <t>TIPO PROCESSO</t>
  </si>
  <si>
    <t>Nº PROCESSO</t>
  </si>
  <si>
    <t>Nº CONTRATO</t>
  </si>
  <si>
    <t>CONTRATADA</t>
  </si>
  <si>
    <t>ÁREA RESPONSÁVEL</t>
  </si>
  <si>
    <t>OBJETO</t>
  </si>
  <si>
    <t>VALOR MENSAL</t>
  </si>
  <si>
    <t>VALOR GLOBAL</t>
  </si>
  <si>
    <t>DATA CONTRATO</t>
  </si>
  <si>
    <t>INÍCIO VIGÊNCIA</t>
  </si>
  <si>
    <t>FIM VIGÊNCIA</t>
  </si>
  <si>
    <t>DATA AVISO AO GESTOR</t>
  </si>
  <si>
    <t>HOJE</t>
  </si>
  <si>
    <t>QTDE ADITIVOS</t>
  </si>
  <si>
    <t>INÍCIO REAJUSTE</t>
  </si>
  <si>
    <t>FIM REAJUSTE</t>
  </si>
  <si>
    <t>OBSERVAÇÃO</t>
  </si>
  <si>
    <t>PE</t>
  </si>
  <si>
    <t>28/2021</t>
  </si>
  <si>
    <t>24/2021</t>
  </si>
  <si>
    <t>CASA DESIGN DISTRIBUIDORA</t>
  </si>
  <si>
    <t>DTI</t>
  </si>
  <si>
    <t>Aquisição de suprimentos de informática</t>
  </si>
  <si>
    <t>-</t>
  </si>
  <si>
    <t>25/2021</t>
  </si>
  <si>
    <t>INOVAMAX TELEINFORMATICA</t>
  </si>
  <si>
    <t>DL</t>
  </si>
  <si>
    <t>31/2021</t>
  </si>
  <si>
    <t>26/2021</t>
  </si>
  <si>
    <t>Weikan Tecnologia Eireli</t>
  </si>
  <si>
    <t>Licenciamento anual do software TeamViewer</t>
  </si>
  <si>
    <t>35/2021</t>
  </si>
  <si>
    <t>29/2021</t>
  </si>
  <si>
    <t>IDEIA BRASIL COMERCIO E SERVICOS EIRELI</t>
  </si>
  <si>
    <t>DGAD</t>
  </si>
  <si>
    <t>Fornecimento de expositores em MDF confeccionados sob medida - Comissão 65 anos - Portaria n. 62/2020</t>
  </si>
  <si>
    <t>37/2021</t>
  </si>
  <si>
    <t>34/2021</t>
  </si>
  <si>
    <t>LF TECNOLOGIA LTDA</t>
  </si>
  <si>
    <t>Fornecimento de equipamentos áudio visual objetivando a composição de Salas Multimídias no atual prédio do TCESC - Lote 1</t>
  </si>
  <si>
    <t>CROSSING COMERCIO E SERVICOS DE TECNOLOGIA LTDA</t>
  </si>
  <si>
    <t>Fornecimento de equipamentos áudio visual objetivando a composição de Salas Multimídi3s no atual prédio do TCESC - Lote 1</t>
  </si>
  <si>
    <t>43/2021</t>
  </si>
  <si>
    <t>39/2021</t>
  </si>
  <si>
    <t>Araçá Material Publicitário Eireli</t>
  </si>
  <si>
    <t>Serviços visando à impressão, sob medida, de adesivos vinil, banners (em tecido voil) e “Fine Art” em canvas - Comissão 65 anos - Portaria n. 62/2020</t>
  </si>
  <si>
    <t>33/2021</t>
  </si>
  <si>
    <t>40/2021</t>
  </si>
  <si>
    <t>BRIZZA COMÉRCIO DE VEÍCULOS LTDA</t>
  </si>
  <si>
    <t>CEIS</t>
  </si>
  <si>
    <t>Aquisição de 05 (cinco) Veículos Zero KM para uso do TCESC + 01 veículo aditivado</t>
  </si>
  <si>
    <t>51/2021</t>
  </si>
  <si>
    <t>49/2021</t>
  </si>
  <si>
    <t>Integrasul Tecnologia da
Informação e Comunicação Ltda</t>
  </si>
  <si>
    <t>Fibras, DIO e cordões óticos</t>
  </si>
  <si>
    <t>12 meses a contar do recebimento definitivo</t>
  </si>
  <si>
    <t>IL</t>
  </si>
  <si>
    <t>59/2021</t>
  </si>
  <si>
    <t>47/2021</t>
  </si>
  <si>
    <t>Editora Fórum Ltda</t>
  </si>
  <si>
    <t>ICON</t>
  </si>
  <si>
    <t>Renovação anual da Plataforma Fórum de Conhecimento Jurídico, cujo conteúdo será disponibilizado ao TCE/SC de modo perpétuo e com atualização pelo período de 12 meses</t>
  </si>
  <si>
    <t>50/2021</t>
  </si>
  <si>
    <t>Advancis Max
Equipamentos Eletrônicos Ltda</t>
  </si>
  <si>
    <t>Fornecimento de equipamentos e a prestação dos serviços de sistema de controle de acesso e seus componentes para o edifício do TCESC</t>
  </si>
  <si>
    <t>02/2022</t>
  </si>
  <si>
    <t>01/2022</t>
  </si>
  <si>
    <t>Proactiva Meio Ambiente Brasil Ltda</t>
  </si>
  <si>
    <t>Prestação de serviços coleta, transporte e destino final dos resíduos de serviços de saúde e perigosos classe I</t>
  </si>
  <si>
    <t>61/2021</t>
  </si>
  <si>
    <t>CLARO NXT TELECOMUNICACOES S/A,</t>
  </si>
  <si>
    <t>Contratação de empresa especializada na prestação de serviços de TV via cabo, para obtenção de informações geradas na imprensa nacional e internacional a serem colocadas à disposição da Administração</t>
  </si>
  <si>
    <t>62/2021</t>
  </si>
  <si>
    <t>52/2021</t>
  </si>
  <si>
    <t>Happy Clean Comércio e Serviços de Lavanderia Ltda</t>
  </si>
  <si>
    <t>Serviços de lavanderia para o TCE/SC</t>
  </si>
  <si>
    <t>CASAN</t>
  </si>
  <si>
    <t>Fornecimento de água tratada e coleta e tratamento de esgoto para o ano de 2022</t>
  </si>
  <si>
    <t>13/2022</t>
  </si>
  <si>
    <t>DLS TREINAMENTOS LTDA</t>
  </si>
  <si>
    <t>Contratação de curso sobre as estruturas de codificação na msc – matriz de saldos contábeis: pcasp, enr, fr para 45 servidores, com carga horária total de 16 horas, na modalidade remota</t>
  </si>
  <si>
    <t>14/2022</t>
  </si>
  <si>
    <t>INSTITUTO NEGÓCIOS PÚBLICOS DO BRASIL ESTUDOS E PESQUISAS NA ADMINISTRAÇÃO PÚBLICA LTDA</t>
  </si>
  <si>
    <t>Inscrição de 3 (três) servidores do TCE/SC no “2º seminário nacional de processo administrativo disciplinar”, nos dias 25 a 27 de abril de 2022, em Curitiba/pr, com carga horária programada de 24 horas.</t>
  </si>
  <si>
    <t>18/2022</t>
  </si>
  <si>
    <t>FRAMEWORK CONSULTORIA E CAPACITACAO LTDA</t>
  </si>
  <si>
    <t>Contratação de curso de auditoria financeira no setor governamental para 40 servidores, com carga horária total de 40 horas, na modalidade remota</t>
  </si>
  <si>
    <t>19/2022</t>
  </si>
  <si>
    <t>CONNECT ON MARKETING DE EVENTOS EIRELI</t>
  </si>
  <si>
    <t>Inscrição de 3 (três) servidores do TCE/SC no “IV Congresso Brasileiro - orçamento e formação de preços de obras públicas”, nos dias 25 a 27 de abril de 2022, em Balneário Camboriú/sc, com carga horária programada total de 30 horas</t>
  </si>
  <si>
    <t>22/2022</t>
  </si>
  <si>
    <t>05/2022</t>
  </si>
  <si>
    <t>R6 ESTATÍSTICA E TREINAMENTOS LTDA</t>
  </si>
  <si>
    <t>DAE</t>
  </si>
  <si>
    <t>Contratação dos serviços de consultoria especializada de técnica com conhecimentos avançados em criação de um painel interativo estatístico que servirá como ferramenta de cálculo resultante de metodologia elaborada por este Tribunal de Contas</t>
  </si>
  <si>
    <t>29/2022</t>
  </si>
  <si>
    <t>SCHULTZ E VERAS COMUNICACAO E ARTE LTDA</t>
  </si>
  <si>
    <t>ACOM</t>
  </si>
  <si>
    <t>Contratação de serviços de redação da edição Para onde vai seu dinheiro – versão simplificada do Parecer Prévio sobre as Contas/2021 do Governador do Estado</t>
  </si>
  <si>
    <t>26/2022</t>
  </si>
  <si>
    <t>R2OH Marketing Digital Ltda</t>
  </si>
  <si>
    <t>Disponibilização de ferramenta de inteligência que auxilia as instituições públicas a criar, analisar e planejar seus conteúdos para as redes sociais. Além de acesso à plataforma de benchmarking, a R2OH enviará mensalmente conteúdos estratégicos relacionados à temática da comunicação pública</t>
  </si>
  <si>
    <t>25/2022</t>
  </si>
  <si>
    <t>12/2022</t>
  </si>
  <si>
    <t>TDSA Comércio de Software Ltda ME</t>
  </si>
  <si>
    <t>DGP</t>
  </si>
  <si>
    <t>Prestação de serviço de locação de sistema de informações integradas de gestão na área da saúde</t>
  </si>
  <si>
    <t>34/2022</t>
  </si>
  <si>
    <t>Matheus Eduardo da Silva</t>
  </si>
  <si>
    <t>LINCE</t>
  </si>
  <si>
    <t>Contratação do serviço de mediação pela jornalista Rubia Laidens do evento “Lançamento do Laboratório de Inovação do TCE/SC – Lince</t>
  </si>
  <si>
    <t>36/2022</t>
  </si>
  <si>
    <t>NEW SCHOOL SERVICOS DIGITAIS LTDA</t>
  </si>
  <si>
    <t>Contratação de palestra do profissional João Paulo Malara no evento “Lançamento do Laboratório de Inovação do TCE/SC – Lince”, a ser realizado no dia 30/06/2022</t>
  </si>
  <si>
    <t>CELESC</t>
  </si>
  <si>
    <t>Prestação de serviços de fornecimento de energia elétrica durante o ano de 2022</t>
  </si>
  <si>
    <t>11/2020</t>
  </si>
  <si>
    <t>07/2020</t>
  </si>
  <si>
    <t>UDESC</t>
  </si>
  <si>
    <t>Capacitação de servidores do TCE/SC em nível de mestrado na Área de Administração - 2020</t>
  </si>
  <si>
    <t>Brasil Digital Telecomunicações Ltda</t>
  </si>
  <si>
    <t>Contratação de fibra ótica apagada entre o TCE/SC e a ALESC</t>
  </si>
  <si>
    <t>07/2022</t>
  </si>
  <si>
    <t>04/2022</t>
  </si>
  <si>
    <t>Imunizar Clínica de Vacinas Ltda</t>
  </si>
  <si>
    <t>Fornecimento e aplicação de 500 doses de Vacina Influenza Quadrivalente</t>
  </si>
  <si>
    <t>17/2021</t>
  </si>
  <si>
    <t>16/2021</t>
  </si>
  <si>
    <t>CLARO S.A.</t>
  </si>
  <si>
    <t>Contratação de pacotes de serviços móvel pessoal, conforme especificações detalhadas constantes na tabela da cláusula quinta e no Termo de Referência.</t>
  </si>
  <si>
    <t>19/2020</t>
  </si>
  <si>
    <t>13/2020</t>
  </si>
  <si>
    <t>Hewlett-Packard Brasil Ltda</t>
  </si>
  <si>
    <t>Extensão de garantia dos equipamentos instalados no Datacenter do TCE/SC</t>
  </si>
  <si>
    <t>08/2022</t>
  </si>
  <si>
    <t>Proville Informática LTDA</t>
  </si>
  <si>
    <t>Fornecimento de microcomputadores portáteis DELL LATITUDE 3420</t>
  </si>
  <si>
    <t>09/2022</t>
  </si>
  <si>
    <t>Torino Informática LTDA</t>
  </si>
  <si>
    <t>Fornecimento de microcomputadores portáteis HP 640 G8, I7-1165G7</t>
  </si>
  <si>
    <t>10/2022</t>
  </si>
  <si>
    <t>Fornecimento de microcomputadores portáteis DELL M15 R6</t>
  </si>
  <si>
    <t>30/2022</t>
  </si>
  <si>
    <t>17/2022</t>
  </si>
  <si>
    <t>Desenvolva Softwares Ltda</t>
  </si>
  <si>
    <t>Licença vitalícia do sistema Argos de diárias</t>
  </si>
  <si>
    <t>PP</t>
  </si>
  <si>
    <t>45/2017</t>
  </si>
  <si>
    <t>16/2018</t>
  </si>
  <si>
    <t>CORINGA</t>
  </si>
  <si>
    <t>Fornecimento,  instalação  e  configuração  de  sistema  de  vídeo monitoramento baseado  na tecnologia IP,  incluindo  testes operacionais e treinamento,  além  da manutenção de  todo  o  sistema,  incluindo  peças,  no  período  de  5  (cinco)  anos,</t>
  </si>
  <si>
    <t>P3 Engenharia Elétrica Ltda</t>
  </si>
  <si>
    <t>Contratação de empresa especializada de engenharia para atualização de projeto fotovoltaico e adequações da subestação Assessoria PEE (Projeto de Eficiência Energética)</t>
  </si>
  <si>
    <t>60/2021</t>
  </si>
  <si>
    <t>48/2021</t>
  </si>
  <si>
    <t>O presente contrato tem por objeto a capacitação de servidores do Tribunal de Contas de Santa Catarina em nível de mestrado na Área de Administração. Serão patrocinadas pela CONTRATANTE 3 (três) vagas para ingresso em 2022 no Mestrado Profissional em Administração mantido pela CONTRATADA no Centro de Ciências da Administração e Socioeconômicas - ESAG</t>
  </si>
  <si>
    <t>59/2020</t>
  </si>
  <si>
    <t>45/2020</t>
  </si>
  <si>
    <t>Capacitação de servidores do TCE/SC em nível de mestrado na Área de Administração - 2021</t>
  </si>
  <si>
    <t>27/2021</t>
  </si>
  <si>
    <t>SERPRO</t>
  </si>
  <si>
    <t>Certificado Digital em Nuvem - NEOID - Pessoa Física - A3, com validade de 3 (três) anos</t>
  </si>
  <si>
    <t>53/2021</t>
  </si>
  <si>
    <t>46/2021</t>
  </si>
  <si>
    <t>Brasoftware Informática Ltda</t>
  </si>
  <si>
    <t>Contratação da renovação e aquisição de licenças Microsoft com Software Assurance para um período de 36 meses</t>
  </si>
  <si>
    <t>15/2022</t>
  </si>
  <si>
    <t>06/2022</t>
  </si>
  <si>
    <t xml:space="preserve">TELSINC COMÉRCIO DE EQUIPAMENTOS DE INFORMÁTICA LTDA </t>
  </si>
  <si>
    <t>Contratação de créditos Microsoft Azure (azure prepayment) para um período de 36 meses, na modalidade EAS</t>
  </si>
  <si>
    <t>24/2022</t>
  </si>
  <si>
    <t>11/2022</t>
  </si>
  <si>
    <t>Extensão da Garantia dos Switches Core e de Distribuição instalados no TCE/SC e de equipamentos de backup</t>
  </si>
  <si>
    <t>03/2022</t>
  </si>
  <si>
    <t>Seprol Comércio e
Consultoria em Informática Ltda</t>
  </si>
  <si>
    <t>Fornecimento de equipamentos para o TCE/SC, contemplando o fornecimento de switches, access points, licenças de software, serviços de instalação, repasse de conhecimento e treinamento e suporte especializado</t>
  </si>
  <si>
    <t>16/2022</t>
  </si>
  <si>
    <t>Seprol Comércio e Consultoria em Informática Ltda</t>
  </si>
  <si>
    <t>Contratação de empresa especializada para fornecimento de equipamentos para o TCE/SC, contemplando o fornecimento de hardware, licenças de software, serviços de instalação, repasse de conhecimento e suporte especializado para solução de backup</t>
  </si>
  <si>
    <t>AVALIAÇÃO DAS CONTRATAÇÕES</t>
  </si>
  <si>
    <t>COORDENAÇÃO</t>
  </si>
  <si>
    <t>PRAZO FINAL</t>
  </si>
  <si>
    <t>INFORMAR SE SERÁ: 
- PRORROGADO;
- NOVA CONTRATAÇÃO;
- ENCERRADO.</t>
  </si>
  <si>
    <t>JUSTIFICATIVA DA NECESSIDADE DE PRORROGAÇÃO/NOVA CONTRATAÇÃO</t>
  </si>
  <si>
    <t>COGS</t>
  </si>
  <si>
    <t>COIN</t>
  </si>
  <si>
    <t>25/2020</t>
  </si>
  <si>
    <t>23/2020</t>
  </si>
  <si>
    <t>ALGAR SOLUÇÕES EM TIC S/A</t>
  </si>
  <si>
    <t>Serviço de conectividade IP dedicado à rede Internet mundial, suportando aplicações TCP/IP, com garantia de 100% da banda contratada, segurança contra ataques de DDoS (Distributed Deny of Service) e segurança de perímetro (firewall), incluindo instalação, manutenção e demais equipamentos necessários para o perfeito funcionamento da solução</t>
  </si>
  <si>
    <t>24/2020</t>
  </si>
  <si>
    <t xml:space="preserve"> JRV SERVIÇOS LTDA ME</t>
  </si>
  <si>
    <t>CDMA</t>
  </si>
  <si>
    <t>G4F Soluções Corporativas Ltda EPP</t>
  </si>
  <si>
    <t>contratação de empresa especializada na prestação de serviços contínuos de mão-de-obra terceirizada para execução de projeto e de manutenção de software para o Tribunal de Contas do Estado de Santa Catarina (TCE/SC), conforme especificações técnicas detalhadas no Anexo II do Edital de Pregão Eletrônico nº 26/2021</t>
  </si>
  <si>
    <t>40/2020</t>
  </si>
  <si>
    <t>32/2020</t>
  </si>
  <si>
    <t>BRy Tecnologia S/A</t>
  </si>
  <si>
    <t>Contratação de suporte técnico e manutenção dos produtos BRy Signer SDK</t>
  </si>
  <si>
    <t>81/2017</t>
  </si>
  <si>
    <t>21/2018</t>
  </si>
  <si>
    <t>PD Case Informática Ltda</t>
  </si>
  <si>
    <t>Contratação de serviços de desenvolvimento, programação, manutenção e suporte aos sistemas de TI</t>
  </si>
  <si>
    <t>86/2019</t>
  </si>
  <si>
    <t>06/2020</t>
  </si>
  <si>
    <t>Tecnetworking Serviços e Soluções em Tecnologia da Informação Ltda</t>
  </si>
  <si>
    <t>Licenciamento anual de Adobe Creative Cloud for teams – All Apps</t>
  </si>
  <si>
    <t>01/2021</t>
  </si>
  <si>
    <t>02/2021</t>
  </si>
  <si>
    <t>Soluti – Soluções em Negócios em Inteligentes S/A</t>
  </si>
  <si>
    <t>Contratação de empresa para prestação de serviço contínuo, sob demanda, de emissão de certificados digitais padrão ICP-Brasil do tipo e-CPF/e-CNPJ com fornecimento de dispositivo de armazenamento do tipo token USB (itens 1 e 3), compreendendo visita local para validação presencial nas instalações do Tribunal, em Florianópolis, bem como emissão de certificados digitais para Servidor Web que permita o acesso ao Servidor Web SSL</t>
  </si>
  <si>
    <t>48/2019</t>
  </si>
  <si>
    <t>33/2019</t>
  </si>
  <si>
    <t>Selbetti Gestão de Documentos S.A</t>
  </si>
  <si>
    <t>Serviço de locação de impressoras, fotocopiadoras e scanners novos</t>
  </si>
  <si>
    <t>06/2021</t>
  </si>
  <si>
    <t>04/2021</t>
  </si>
  <si>
    <t xml:space="preserve">IPM Sistemas Ltda </t>
  </si>
  <si>
    <t>Contratação de empresa para locação de sistema de informações integradas de gestão administrativa, seguindo a especificação técnica e que obrigatoriamente contemple os seguintes módulos licitações e contratos, compras, almoxarifado, patrimônio e frotas</t>
  </si>
  <si>
    <t>13/03/202</t>
  </si>
  <si>
    <t>61/2019</t>
  </si>
  <si>
    <t>32/2019</t>
  </si>
  <si>
    <t>Hand Talk Serviços Ltda EPP</t>
  </si>
  <si>
    <t>Licença de uso do software Handtalk - Libras</t>
  </si>
  <si>
    <t>55/2020</t>
  </si>
  <si>
    <t>Teltec Solutions Ltda</t>
  </si>
  <si>
    <t>Contratação de subscrição de licença de uso do software Microsoft Office 365 Enterprise</t>
  </si>
  <si>
    <t>52/2019</t>
  </si>
  <si>
    <t>27/2019</t>
  </si>
  <si>
    <t>Serviços de Processamento de Dados</t>
  </si>
  <si>
    <t>42/2020</t>
  </si>
  <si>
    <t>34/2020</t>
  </si>
  <si>
    <t>Ziad Soluções Mobile Eireli EPP</t>
  </si>
  <si>
    <t>Contratação de serviços de locação de Software de SMS para gerenciamento, transmissão e recepção de mensagens de texto por celular</t>
  </si>
  <si>
    <t>COIN/CBAD</t>
  </si>
  <si>
    <t>08/2021</t>
  </si>
  <si>
    <t>14/2021</t>
  </si>
  <si>
    <t>Solo Network Brasil S.A</t>
  </si>
  <si>
    <t>Contratação de solução de antivírus para o TCE/SC, incluindo implantação, treinamento e suporte</t>
  </si>
  <si>
    <t>42/2021</t>
  </si>
  <si>
    <t>CIASC</t>
  </si>
  <si>
    <t>Prestação de serviços de tecnologia da informação e comunicação para o TCE</t>
  </si>
  <si>
    <t>41/2021</t>
  </si>
  <si>
    <t>Service Informática Ltda</t>
  </si>
  <si>
    <t>Fornecimento de equipamentos para datacenter do TCE/SC, contemplando o fornecimento de servidores, licenças de software, hardwares de comunicação, serviços de instalação, repasse de conhecimento e treinamento e suporte especializado</t>
  </si>
  <si>
    <t>WECOM COMÉRCIO, DISTRIBUIÇÃO E SERVIÇOS EM TECNOLOGIA DA INFORMAÇÃO S/A</t>
  </si>
  <si>
    <t>Serviços de telefonia, solução IP PABX em nuvem, licenças de software, telefones IP, serviços de instalação, repasse de conhecimento e treinamento e suporte especializado</t>
  </si>
  <si>
    <t>CBAB</t>
  </si>
  <si>
    <t>31/2022</t>
  </si>
  <si>
    <t>Konsultex Informática Ltda EPP</t>
  </si>
  <si>
    <t>Prestação de serviços de migração, suporte técnico e de consultoria em Alfresco Community</t>
  </si>
  <si>
    <t>PRORROGADO</t>
  </si>
  <si>
    <t>NOVA CONTRATAÇÃO</t>
  </si>
  <si>
    <t>ENCERRADO</t>
  </si>
  <si>
    <t>AGET</t>
  </si>
  <si>
    <t>CC</t>
  </si>
  <si>
    <t>APLA</t>
  </si>
  <si>
    <t>CV</t>
  </si>
  <si>
    <t>CLIC</t>
  </si>
  <si>
    <t>COMP</t>
  </si>
  <si>
    <t>CORAL</t>
  </si>
  <si>
    <t>TP</t>
  </si>
  <si>
    <t>DAF</t>
  </si>
  <si>
    <t>DCCM</t>
  </si>
  <si>
    <t>DIE</t>
  </si>
  <si>
    <t>DLC</t>
  </si>
  <si>
    <t>GABP</t>
  </si>
  <si>
    <t>GAP</t>
  </si>
  <si>
    <t>SEG</t>
  </si>
  <si>
    <t>ATAS DE REGISTRO DE PREÇOS VIGENTES</t>
  </si>
  <si>
    <t>Nº ATA</t>
  </si>
  <si>
    <t>LOTE</t>
  </si>
  <si>
    <t>VALOR CONTRATO</t>
  </si>
  <si>
    <t>VALOR CONSUMIDO</t>
  </si>
  <si>
    <t>DATA ASSINATURA</t>
  </si>
  <si>
    <t>SITUAÇÃO</t>
  </si>
  <si>
    <t>11/2021</t>
  </si>
  <si>
    <t>1</t>
  </si>
  <si>
    <t>IMPERATRIZ COMERCIO ATACADISTA DE PRODUTOS ALIMENTICIOS EIRELI</t>
  </si>
  <si>
    <t>Café</t>
  </si>
  <si>
    <t>2</t>
  </si>
  <si>
    <t>Cambirela Distribuidora de bebidas Ltda</t>
  </si>
  <si>
    <t>Fornecimento de Água Mineral</t>
  </si>
  <si>
    <t>Sul Brasil Atacadista Limitada</t>
  </si>
  <si>
    <t>Nadal Livraria e Papelaria Ltda</t>
  </si>
  <si>
    <t>Açúcar, Leite, Chá e Adoçante</t>
  </si>
  <si>
    <t>1 e 2</t>
  </si>
  <si>
    <t>Vacina</t>
  </si>
  <si>
    <t>Água Mineral - 500ml</t>
  </si>
  <si>
    <t>1, 2, 4 e 7</t>
  </si>
  <si>
    <t xml:space="preserve">Rede Comércio Atacadista Ltda </t>
  </si>
  <si>
    <t>3</t>
  </si>
  <si>
    <t xml:space="preserve">Sebold Indústria de Cosméticos Ltda </t>
  </si>
  <si>
    <t>DCO</t>
  </si>
  <si>
    <t>5 e 8</t>
  </si>
  <si>
    <t xml:space="preserve">Squadra Comércio e Serviços Ltda </t>
  </si>
  <si>
    <t>6, 9 e 11</t>
  </si>
  <si>
    <t xml:space="preserve">Briojaragua Comercio de Produtos de Limpeza e Higiene Ltda  </t>
  </si>
  <si>
    <t>VALOR TOTAL COM PRORROGÁVEL</t>
  </si>
  <si>
    <t>Nº CONTRATO/ATA</t>
  </si>
  <si>
    <t>INFORMAR SE: 
- PRORROGÁVEL;
- NOVA CONTRATAÇÃO;
- NÃO PRORROGA.</t>
  </si>
  <si>
    <t>62/2017</t>
  </si>
  <si>
    <t>20/2018</t>
  </si>
  <si>
    <t>CLEMIR SCHMITT ME</t>
  </si>
  <si>
    <t>Prestação de serviços para produção, gravação, edição e finalização de produtos radiojornalísticos</t>
  </si>
  <si>
    <t>PRORROGÁVEL</t>
  </si>
  <si>
    <t>Em virtude dos bons serviços prestados no que se refere à produção, gravação, edição e finalização de produtos radiojornalísticos, no formado de rádio releases, institucionais, rádio jornais, podcasts, e peças similares, manifestamos nosso interesse na prorrogação deste contrato</t>
  </si>
  <si>
    <t>Contratação de serviços de redação do Para onde vai seu dinheiro – versão simplificada do Parecer Prévio sobre as Contas do Governador do Estado</t>
  </si>
  <si>
    <t>O Para onde vai o seu dinheiro é uma publicação anual, que em 2023 chegará à 21ª edição, sendo necessário prever a contratação de redator para a próxima edição.</t>
  </si>
  <si>
    <t>Disponibilização de ferramenta de inteligência que auxilia as instituições públicas a criarem, analisarem e planejarem seus conteúdos para as redes sociais. Além de acesso à plataforma de benchmarking, a R2OH envia mensalmente conteúdos estratégicos relacionados à temática da comunicação pública</t>
  </si>
  <si>
    <t>O serviço de monitoramento de redes sociais tem por objetivo captar publicações das redes sociais em todas as páginas de órgãos públicos do Brasil, monitorando os conteúdos em alta para melhor planejamento pelo TCE/SC de novas postagens. Por isso, visando um melhor engajamento nas redes sociais, manifestamos nosso interesse na prorrogação</t>
  </si>
  <si>
    <t>38/2019</t>
  </si>
  <si>
    <t>24/2019</t>
  </si>
  <si>
    <t>TV CLIPAGEM LTDA EPP</t>
  </si>
  <si>
    <t>Prestação de serviços de monitoramento, clipagem, gravação e fornecimento de mídia física de informações sobre o TCE/SC veiculadas em emissoras de rádio, televisão e mídias impressas e digitais</t>
  </si>
  <si>
    <t>Em virtude dos bons serviços prestados no que se refere ao monitoramento, clipagem, gravação e fornecimento de mídia física de informações sobre o TCE/SC que são veiculadas em emissoras de televisão, rádio e em mídias impressas e digitais, manifestamos nosso interesse na prorrogação deste contrato</t>
  </si>
  <si>
    <t>32/2021</t>
  </si>
  <si>
    <t>Explorata Produtora Ltda ME</t>
  </si>
  <si>
    <t>Serviços continuados de produção, gravação e edição de audiovisual para a realização de vídeos jornalísticos, institucionais, documentários, educativos e de animação, para divulgação no portal do TCE/SC, em mídias sociais e em veículos de comunicação e, ainda, gravação e transmissão das sessões do Pleno do TCE/SC e de eventos, realizados de forma presencial, telepresencial e híbrida.</t>
  </si>
  <si>
    <t>Descumprimento do contrato pela empresa com relação à prazos e à falta de entrega de serviços solicitados</t>
  </si>
  <si>
    <t>44/2018</t>
  </si>
  <si>
    <t>34/2018</t>
  </si>
  <si>
    <t>Associação Catarinense de Emissoras de Rádio e TV – ACAERT</t>
  </si>
  <si>
    <t>Serviços de veiculação de conteúdo jornalístico em emissoras de rádio sobre atuação e resultados do TCE/SC.</t>
  </si>
  <si>
    <t>Difere-se do Acordo de Cooperação Técnica, serviço essencial para a divulgação/veiculação dos rádios releases produzidos pela ACOM</t>
  </si>
  <si>
    <t>79/2017</t>
  </si>
  <si>
    <t>58/2017</t>
  </si>
  <si>
    <t>JExperts Tecnologia Ltda</t>
  </si>
  <si>
    <t>Suporte técnico on line e telefônico, manutenção corretiva, atualização de versão do programa Plataforma Channel</t>
  </si>
  <si>
    <t>Gestão do Plano Estratégico e análise de risco.</t>
  </si>
  <si>
    <t>33/2017</t>
  </si>
  <si>
    <t>34/2017</t>
  </si>
  <si>
    <t>IP2Link Engenharia Elétrica Eireli ME</t>
  </si>
  <si>
    <t>Manutenção da Central Telefônica</t>
  </si>
  <si>
    <t>NÃO PRORROGA</t>
  </si>
  <si>
    <t>55/2019</t>
  </si>
  <si>
    <t>35/2019</t>
  </si>
  <si>
    <t>Mapfre Seguros Gerais S.A</t>
  </si>
  <si>
    <t>Seguro total novo para frota de veículos</t>
  </si>
  <si>
    <t>52/2022</t>
  </si>
  <si>
    <t>41/2022</t>
  </si>
  <si>
    <t>Andrade
Martins Comércio e Serviços em Eletrônicos</t>
  </si>
  <si>
    <t>Readequação do sistema de alarme de incêndio do TCE/SC (prédio novo), com substituição da central de alarme, detectores de fumaça, acionador manual e fonte</t>
  </si>
  <si>
    <t>77/2019</t>
  </si>
  <si>
    <t>56/2019</t>
  </si>
  <si>
    <t>Ticket Soluções HDFGT S/A</t>
  </si>
  <si>
    <t>Contratação de empresa especializada no gerenciamento do fornecimento de combustíveis</t>
  </si>
  <si>
    <t>serviço contínuo</t>
  </si>
  <si>
    <t>39/2020</t>
  </si>
  <si>
    <t>36/2020</t>
  </si>
  <si>
    <t>Contratação de empresa especializada na prestação de serviço de Telecomunicações – STFC (Serviço Telefônico Fixo Comutado) – nas modalidades Local, Longa Distância Nacional – LDN e Longa Distância Internacional - LDI, tipos fixo–fixo e fixo–móvel, mediante Discagem Direta a Ramal – DDR, para utilização na sede do Tribunal de Contas do Estado de Santa Catarina, na cidade de Florianópolis/SC</t>
  </si>
  <si>
    <t>30/2018</t>
  </si>
  <si>
    <t>51/2018</t>
  </si>
  <si>
    <t>Orbenk Administração e Serviços Ltda</t>
  </si>
  <si>
    <t>Prestação de serviços continuados, relativos aos postos de trabalho de asseio, manutenção, conservação e apoio operacional</t>
  </si>
  <si>
    <t>serviço contínuo, mas será realizada nova contratação de serviços terceirizados</t>
  </si>
  <si>
    <t>05/2018</t>
  </si>
  <si>
    <t>27/2018</t>
  </si>
  <si>
    <t>THYSSENKRUPP</t>
  </si>
  <si>
    <t>Manutenção de Elevadores do edifício sede</t>
  </si>
  <si>
    <t>72/2019</t>
  </si>
  <si>
    <t>51/2019</t>
  </si>
  <si>
    <t>ADO Painéis Elétricos Ltda</t>
  </si>
  <si>
    <t>Manutenção preventiva e corretiva da Subestação e do Grupo Gerador localizados no prédio sede do TCE/SC</t>
  </si>
  <si>
    <t>27/2014</t>
  </si>
  <si>
    <t>05/2015</t>
  </si>
  <si>
    <t>ARFLEX Comércio e Serviço de Climatização Ltda ME</t>
  </si>
  <si>
    <t>Manutenção preventiva e corretiva do sistema de climatização dos Blocos A e B</t>
  </si>
  <si>
    <t>termino da vigência contrato atual</t>
  </si>
  <si>
    <t>39/2022</t>
  </si>
  <si>
    <t>45/2022</t>
  </si>
  <si>
    <t>Quantum Consultoria e Gestão Empresariais Ltda</t>
  </si>
  <si>
    <t>Contratação de empresa para execução do projeto do sistema fotovoltaico, das ações de m&amp;v (medição e verificação), marketing e divulgação, palestras de treinamento e capacitação, conforme projeto do Tribunal de Contas do Estado de Santa Catarina aprovado no PEE nº 001/2019 da CELESC</t>
  </si>
  <si>
    <t>será avaliado em momento oportuno</t>
  </si>
  <si>
    <t>28/2022</t>
  </si>
  <si>
    <t>32/2022</t>
  </si>
  <si>
    <t>Contrada Construções e Pinturas ltda.</t>
  </si>
  <si>
    <t>Contratação de empresa especializada para prestação de serviços de pintura externa dos Blocos A e B do Tribunal de Contas de Santa Catarina, em uma área de 4.950,00m², incluindo tratamento de juntas, trincas e corrosão</t>
  </si>
  <si>
    <t xml:space="preserve">B27 Comércio e Manutenção de Elevadores Eireli </t>
  </si>
  <si>
    <t>Contratação de serviços de manutenção preventiva e corretiva, com fornecimento de peças, de 02 (dois) elevadores, com 4 (quatro) paradas cada, instalados nos Blocos A e B do TCE/SC</t>
  </si>
  <si>
    <t>21/2022</t>
  </si>
  <si>
    <t xml:space="preserve">Arflex Comércio e Serviço de Climatização Eireli </t>
  </si>
  <si>
    <t>Contratação de empresa para prestação de serviços de manutenção preventiva mensal e corretiva do sistema de climatização da marca Toshiba do tipo VRF com 100% inverter, renovação do ar e exaustão instalados no edifício sede do TCE/SC</t>
  </si>
  <si>
    <t>26/2020</t>
  </si>
  <si>
    <t>27/2020</t>
  </si>
  <si>
    <t>NEO CONSULTORIA E ADM DE BENEFÍCIOS</t>
  </si>
  <si>
    <t>Contratação  de  empresa  especializada  no  gerenciamento  de  manutenção  preventiva  e  corretiva,  incluindo  pneus,  com  o  uso  de  cartão magnético/eletrônico ou tecnologia de validação eletrônica via web em tempo real, para os veículos automotores da frota do TCE/SC, em rede credenciada de oficinas</t>
  </si>
  <si>
    <t>43/2022</t>
  </si>
  <si>
    <t>37/2022</t>
  </si>
  <si>
    <t xml:space="preserve">PORTO SEGURO COMPANHIA DE SEGUROS GERAIS </t>
  </si>
  <si>
    <t>Contratação de seguro total para frota de veículos oficiais do TCE/SC</t>
  </si>
  <si>
    <t>49/2022</t>
  </si>
  <si>
    <t xml:space="preserve">MAIS DOIS ARQUITETURA S/S </t>
  </si>
  <si>
    <t>Contratação de empresa para elaboração de projeto de arquitetura para a reforma do ático do TCE/SC</t>
  </si>
  <si>
    <t>48/2022</t>
  </si>
  <si>
    <t>53/2022</t>
  </si>
  <si>
    <t>Brizza Comércio de Veículos LTDA</t>
  </si>
  <si>
    <t>Aquisição de Veículos Zero KM para uso do Tribunal de Contas de Santa Catarina.</t>
  </si>
  <si>
    <t>54/2022</t>
  </si>
  <si>
    <t>DVA Veículos LTDA</t>
  </si>
  <si>
    <t>33/2020</t>
  </si>
  <si>
    <t>Gente Seguradora S/A</t>
  </si>
  <si>
    <t>Contratação de  seguro para cobertura dos bens móveis e imóveis do Tribunal de Contas do Estado de Santa Catarina</t>
  </si>
  <si>
    <t>42/2022</t>
  </si>
  <si>
    <t>Engecon Reformas Prediais LTDA</t>
  </si>
  <si>
    <t>Serviços técnicos de testes de percussão na fachada do prédio do Tribunal de Contas de Santa Catarina.</t>
  </si>
  <si>
    <t>30/2020</t>
  </si>
  <si>
    <t>Editora Negócios Públicos do Brasil Eireli ME</t>
  </si>
  <si>
    <t>Contratação da ferramenta Sollicita, que consiste em um conjunto de aplicativos acessados via web que contempla informações sobre licitações e contratações, disponibiliza instrumentos de consulta e orientação jurídica, além do acervo de palestras proferidas pelo grupo Negócios Público</t>
  </si>
  <si>
    <t>DIMP</t>
  </si>
  <si>
    <t>Realizar nova licitação para atender as necessidades do TCESC / ou avaliar Compra Compartilhada</t>
  </si>
  <si>
    <t>TJSC</t>
  </si>
  <si>
    <t>GOEDERT LTDA</t>
  </si>
  <si>
    <t>Papel Higiênico Pequeno e Rolão, e Papel-Toalha (itens 1, 3 e 5)</t>
  </si>
  <si>
    <t>Será realizada Compra Compartilhada com TJSC</t>
  </si>
  <si>
    <t>Alberto Tavares Junior</t>
  </si>
  <si>
    <t>Papel Higiênico Pequeno e Rolão, e Papel-Toalha (itens 2 e 4)</t>
  </si>
  <si>
    <t>ELITE INDÚSTRIA DE PAPÉIS EIRELI</t>
  </si>
  <si>
    <t>Papel Higiênico Pequeno e Rolão, e Papel-Toalha (item 6)</t>
  </si>
  <si>
    <t>13/2021</t>
  </si>
  <si>
    <t>Papel-toalha, conforme Projeto Básico.</t>
  </si>
  <si>
    <t>12/2021</t>
  </si>
  <si>
    <t>LIGTH DISTRIBUIDORA EIRELI</t>
  </si>
  <si>
    <t>Material de Higiene e Limpeza</t>
  </si>
  <si>
    <t>50/2022</t>
  </si>
  <si>
    <t>GNB Comércio Atacadista Ltda EPP</t>
  </si>
  <si>
    <t>Registro de Preços para fornecimento de 12.000 litros de leite integral</t>
  </si>
  <si>
    <t>38/2021</t>
  </si>
  <si>
    <t>BRS SUPRIMENTOS CORPORATIVOS S.A</t>
  </si>
  <si>
    <t>Contratação de serviços continuados de outsourcing para operação de almoxarifado virtual, sob demanda</t>
  </si>
  <si>
    <t>Atendimento das necessidades do TCE/SC</t>
  </si>
  <si>
    <t>20/2019</t>
  </si>
  <si>
    <t>15/2019</t>
  </si>
  <si>
    <t>Cláudia Mara Todorov</t>
  </si>
  <si>
    <t>Prestação de serviços da pianista e preparadora vocal Sra. Cláudia Mara Todorov junto ao Coral Hélio Teixeira da Rosa</t>
  </si>
  <si>
    <t>Atividade contínua</t>
  </si>
  <si>
    <t>23/2022</t>
  </si>
  <si>
    <t>Giovane Cascaes Pacheco ME</t>
  </si>
  <si>
    <t>Prestação de serviços pelo maestro Giovane Cascaes Pacheco com regência do Coral Hélio Teixeira da Rosa, constituída das atividades de elaboração de arranjos vocais do repertório selecionado, realização de ensaios ordinários semanais, condução do grupo nas apresentações estabelecidas pela administração do TCE/SC, na Grande Florianópolis e fora dela, bem como produção de arquivos de vídeo com apresentações originais, em formato mosaico ou similar, para utilização em cerimônias telepresenciais ou no portal eletrônico do Tribunal</t>
  </si>
  <si>
    <t>11/2018</t>
  </si>
  <si>
    <t>23/2018</t>
  </si>
  <si>
    <t>Sendpax Viagens Ltda</t>
  </si>
  <si>
    <t>Serviços de Agenciamento de passagens aéreas nacional e internacional</t>
  </si>
  <si>
    <t>20/2020</t>
  </si>
  <si>
    <t>NP Capacitação e Soluções Tecnológicas Ltda</t>
  </si>
  <si>
    <t>Assinatura da licença anual de uso do Sistema Banco de Preços</t>
  </si>
  <si>
    <t>62/2018</t>
  </si>
  <si>
    <t>53/2018</t>
  </si>
  <si>
    <t>Banco do Brasil</t>
  </si>
  <si>
    <t>Prestação de Serviços Financeiros</t>
  </si>
  <si>
    <t>29/2018</t>
  </si>
  <si>
    <t>31/2018</t>
  </si>
  <si>
    <t>Locação de sistema informatizado referente ao eSocial</t>
  </si>
  <si>
    <t>22/2021</t>
  </si>
  <si>
    <t>23/2021</t>
  </si>
  <si>
    <t>CIEESC</t>
  </si>
  <si>
    <t>Contratação de empresa para prestação dos serviços de Agente de Integração de Estágio para preenchimento de vagas de estágio não obrigatório supervisionado</t>
  </si>
  <si>
    <t>O CIEE/SC tem realizado os processos seletivos solicitados pela DGP, conforme o disposto na Resolução N. TC – 156/2019; a elaboração dos Termos de Compromisso e gerenciamento das assinaturas correspondentes; a solicitação, verificação e guarda da documentação necessária à realização do estágio, bem como a contratação dos estagiários e encaminhamento ao Tribunal, reduzindo as atividades operacionais relacionadas a este processo e possibilitando à DGP se concentrar em ações mais gerenciais e estratégicas.</t>
  </si>
  <si>
    <t>OSM Consultoria e Sistemas Ltda</t>
  </si>
  <si>
    <t>Contratação de empresa fornecedora de software como serviço (SaaS) para controle e gestão de sistema de informações integradas de recursos humanos e folha de pagamento, incluindo ativação, implantação, migração de base de dados, treinamentos, operação assistida, disponibilidade da solução, suporte técnico e customização</t>
  </si>
  <si>
    <t>51/2020</t>
  </si>
  <si>
    <t>38/2020</t>
  </si>
  <si>
    <t>DATAPREV</t>
  </si>
  <si>
    <t xml:space="preserve">bCNPJ: serviço detecnologia da informação, que compreende adistribuição de informações de cadastro com tecnologia Blockchain </t>
  </si>
  <si>
    <t>Serviço essencial para busca e cruzamento de informações automatizadas usando a base da receita federal do Brasil</t>
  </si>
  <si>
    <t>08/2020</t>
  </si>
  <si>
    <t>bCPF: serviço detecnologia da informação, que compreende adistribuição de informações de cadastro com tecnologia Blockchain</t>
  </si>
  <si>
    <t>INCODATA – INTELIGENCIA E CONSULTORIA DE DADOS LTDA</t>
  </si>
  <si>
    <t>Contratação de empresa especializada em consultoria na construção e sustentação de dashboards em QlikSense, bem como treinamento e desenvolvimento na plataforma QlikSense e nas suas ferramentas de apoio como Nprinting, e desenvolvimento Web de Dashboards (Mashups)</t>
  </si>
  <si>
    <t>15/07/20022</t>
  </si>
  <si>
    <t>Serviço essencial para suporte e direito à atualização da plataforma de B.I. Hoje executa-se mais de 30 paineis de informação em cima da plataforma, abrangendo contexto interno para fiscalização, transparência e para o controle interno.</t>
  </si>
  <si>
    <t>42/2019</t>
  </si>
  <si>
    <t>37/2019</t>
  </si>
  <si>
    <t>TOCCATO TECNOLOGIA EM SISTEMAS</t>
  </si>
  <si>
    <t>Solução Data Analytic Qlik</t>
  </si>
  <si>
    <t>27/2022</t>
  </si>
  <si>
    <t>Global Distribuição de Bens e Consumo LTDA</t>
  </si>
  <si>
    <t>Aquisição de equipamentos de informatica para atender as necessidades do TCE/SC,  conforme as especificações constantes no Termo de Referência do Edital de Pregão Eletrônico n. 06/2021 para Registro de Preços para a COMPANHIA DE PESQUISA DE RECURSOS MINERAIS – CPRM. Adesão do TCE/SC aos itens 01, 02 e 06 da ARP n. 01/2021</t>
  </si>
  <si>
    <t>Contratação de pessoa juridica para a aquisição de Notebooks, conforme condições, quantidades e exigências estabelecidas no Edital do Pregão Eletrônico Nº 613/2021/SUPEL e seus anexos.  Adesão do TCE/SC 85 unidades do item 01</t>
  </si>
  <si>
    <t>Targetware Informática Ltda</t>
  </si>
  <si>
    <t>Contratação o Licenciamento anual do software TeamViewer</t>
  </si>
  <si>
    <t>33/2022</t>
  </si>
  <si>
    <t>Aquisição, por meio do Sistema de Registro de Preços, de notebooks, conforme especificações do edital do Pregão Eletrônico nº 40/2021/TJPI.  Adesão do TCE/SC ao item 1 da ARP n. 29/2021.</t>
  </si>
  <si>
    <t>35/2022</t>
  </si>
  <si>
    <t xml:space="preserve">INTERSOFT SOLUÇÕES EM INFORMÁTICA EIRELI </t>
  </si>
  <si>
    <t xml:space="preserve">Contratação de subscrição do Cloudera Data Plataform Private Cloud Base Edition (CDP) com serviços de instalação, configuração e consultoria sob demanda, bem como a contratação de hardware necessário para implantação e sustentação da solução (Lote 3 -  hardware, instalação e suporte).  </t>
  </si>
  <si>
    <t xml:space="preserve">VS DATA COMÉRCIO &amp; DISTRIBUIÇÃO LTDA </t>
  </si>
  <si>
    <t>Contratação de subscrição do Cloudera Data Plataform Private Cloud Base Edition (CDP) com serviços de instalação, configuração e consultoria sob demanda, bem como a contratação de hardware necessário para implantação e sustentação da solução (Lotes 1 e 2 – subscrição Cloudera, treinamento, consultoria, instalação e configuração do cluster)</t>
  </si>
  <si>
    <t>SILVEIRA &amp; MRACK Ltda</t>
  </si>
  <si>
    <t>Fornecimento de licenças dos softwares da Plataforma ALM (Application Lifecycle Management) da Atlassian em nuvem</t>
  </si>
  <si>
    <t>TRT 8ª</t>
  </si>
  <si>
    <t xml:space="preserve">It Protect Serviços de Consultoria em Informatica EIRELI </t>
  </si>
  <si>
    <t>Adesão À ARP n. 005/2022 -  Pregão Eletrônico nº 04/2022/TRT8ª, que tem objeto a aquisição de solução que auxilie na prevenção e limitação da extensão de ataques cibernéticos, através do gerenciamento de vulnerabilidades, baseada em risco, dos ativos de Tecnologia da Informação, com análise contínua e adaptável de riscos e confiança, a fim de manter a confidencialidade, a disponibilidade e a integridade das informações, conforme condições, especificações e quantidades constantes no Termo de Referência – ANEXO I do edital e na proposta comercial, que são partes integrantes deste Contrato, independentemente de transcrição</t>
  </si>
  <si>
    <t>15/2020</t>
  </si>
  <si>
    <t>10/2020</t>
  </si>
  <si>
    <t>CEBRASPE</t>
  </si>
  <si>
    <t>Contratação de instituição especializada na prestação de serviços técnicos, com vistas à organização e realização de concurso público</t>
  </si>
  <si>
    <t>14/2020</t>
  </si>
  <si>
    <t>09/2020</t>
  </si>
  <si>
    <t>Primasoft Informática Ltda</t>
  </si>
  <si>
    <t>Manutenção da cessão de uso do Sistema SophiA Biblioteca Avançado</t>
  </si>
  <si>
    <t>27/03/202</t>
  </si>
  <si>
    <t>40/2022</t>
  </si>
  <si>
    <t>Suspiros Delícias e Cafés Comércio de Alimentos Ltda EPP</t>
  </si>
  <si>
    <t>Prestação de serviços de fornecimento de alimentação e bebidas (coffee break), por meio de profissionais qualificados, destinado aos eventos de capacitação e institucionais do TCE/SC</t>
  </si>
  <si>
    <t>Zênite Informação e Consultoria S/A</t>
  </si>
  <si>
    <t>Contratação da assinatura digital da ferramenta “Zênite Fácil”</t>
  </si>
  <si>
    <t>20/2022</t>
  </si>
  <si>
    <t>Associação Catarinense de Tecnologia – ACATE</t>
  </si>
  <si>
    <t>Contratação de serviço especializado em elaboração, gestão e avaliação do Programa de Inovação Aberta para o TCESC, baseado em metodologia específica desenvolvida no LinkLab da Associação Catarinense de Tecnologia – ACATE</t>
  </si>
  <si>
    <t>52/2020</t>
  </si>
  <si>
    <t>9912269989</t>
  </si>
  <si>
    <t>CORREIOS</t>
  </si>
  <si>
    <t>Prestação de serviços, pela ECT, e venda de produtos</t>
  </si>
  <si>
    <t>A contratação e a continuidade da prestação dos serviços dos Correios é essencial para o andamento dos processos do Tribunal de Contas. Isso porque o art. 37, II, da Lei Orgânica do TCE/SC prevê que a diligência,  a citação, a audiência e a notificação serão realizadas por via postal, por carta registrada, com aviso de recebimento, o que está regulamentado pelo Regimento Interno no art. 57-B.</t>
  </si>
  <si>
    <t>PLANEJAMENTO DE NOVAS CONTRATAÇÕES - 2023</t>
  </si>
  <si>
    <t>VALOR TOTAL ESTIMADO</t>
  </si>
  <si>
    <t>ÁREA</t>
  </si>
  <si>
    <t>Justificativa da necessidade da Nova Contratação</t>
  </si>
  <si>
    <t>Descrição sucinta do Objeto</t>
  </si>
  <si>
    <t>Quantidade a ser Contratada, quando couber, considerada a expectativa de consumo Anual</t>
  </si>
  <si>
    <t>Estimativa preliminar do valor da contratação</t>
  </si>
  <si>
    <t>indicação da data pretendida para a conclusão da contratação</t>
  </si>
  <si>
    <t>Grau de prioridade da compra ou da contratação em baixo, médio ou alto</t>
  </si>
  <si>
    <t>Indicação de vinculação ou dependência com o objeto de outro documento de formalização de demanda para a sua execução, com vistas a determinar a sequência em que as contratações serão realizadas</t>
  </si>
  <si>
    <t>Nome da área requisitante ou técnica com a identificação do responsável</t>
  </si>
  <si>
    <t>O Para onde vai o seu dinheiro é uma publicação anual, que em 2023 chegará à 21ª edição, sendo necessário prever a contratação de redator para a próxima edição</t>
  </si>
  <si>
    <t>Serviço de redação do Para onde vai o seu dinheiro, por Dispensa de Licitação</t>
  </si>
  <si>
    <t>Serviço único</t>
  </si>
  <si>
    <t>Alto</t>
  </si>
  <si>
    <t>Entender o que é o metaverso e como as instituições públicas podem atuar nessa área</t>
  </si>
  <si>
    <t>Consultoria sobre metaverso</t>
  </si>
  <si>
    <t>Baixo</t>
  </si>
  <si>
    <t>Equipamentos e Softwares</t>
  </si>
  <si>
    <t>Listagem de equipamentos e softwares para produção e edição de fotos e vídeos (anexa na terceira aba deste arquivo)</t>
  </si>
  <si>
    <t xml:space="preserve">Orientá-los sobre como se portar diante da impresa e se manifestar publicamente sobre assuntos referentes à sua atuação </t>
  </si>
  <si>
    <t>Media training para Conselheiros, Diretores e outros servidores que atuem como porta-vozes da instituição.profissional</t>
  </si>
  <si>
    <t>Médio</t>
  </si>
  <si>
    <t>Ampliar o alcance da divulgação sobre o TCE/SC</t>
  </si>
  <si>
    <t>Convênio para contratação do serviço de divulgação da Associação dos Jornais do Interior (ADJORI)</t>
  </si>
  <si>
    <t>Convênio</t>
  </si>
  <si>
    <t>Convênio para contratação do serviço de divulgação da Associação Catarinense de Emissoras de Rádio e TV (ACAERT)</t>
  </si>
  <si>
    <t>Adequação à LGPD dentro da comunicação, a fim de estar em conformidade com a lei</t>
  </si>
  <si>
    <t>Consultoria LGPD na Comunicação</t>
  </si>
  <si>
    <t>Congresso Nacional de Comunicação dos Tribunais de Contas</t>
  </si>
  <si>
    <t xml:space="preserve">Congresso de Comunicação sediado neste Tribunal de Contas em parceria com outras entidades (14 e 15/02/2023) </t>
  </si>
  <si>
    <t>Serviço Único</t>
  </si>
  <si>
    <t>Modernização do sistema multimídia do TCE</t>
  </si>
  <si>
    <t>Modernização do Auditório, Plenário e instalação de estúdio de rádio e TV</t>
  </si>
  <si>
    <t>Livro da Exposição</t>
  </si>
  <si>
    <t>Impressão do livro alusivo à Exposição "Corte de Contas de Santa Catarina: origens e trajetória em 65 anos de história"</t>
  </si>
  <si>
    <t>A Assessoria de Comunicação (ACOM) tem como seu objetivo planejar, coordenar, executar, monitorar e mensurar as ações de comunicação do TCE/SC com seus públicos, de forma sinérgica, em alinhamento às políticas institucionais e aos objetivos de negócio, com base em instrumentos da comunicação integrada e na visão estratégica dos processos. A utilização do rádio pela ACOM pode significar a alternativa mais viável para traduzir, ao cidadão catarinense, as competências do TCE/SC no controle das gestões públicas e a sua contribuição para a promoção da cidadania e o incentivo ao controle social, visto que é considerado o meio de comunicação mais democrático e de difusão extremamente rápida</t>
  </si>
  <si>
    <t>Contratação de empresa para prestação de serviços de rádio difusão para o Tribunal de Contas de Santa Catarina</t>
  </si>
  <si>
    <t>12 meses</t>
  </si>
  <si>
    <t>ASMI</t>
  </si>
  <si>
    <t>Aquisição de Equipamentos para a Brigada (EPIs combate a Incêndio)</t>
  </si>
  <si>
    <t>Equipamentos</t>
  </si>
  <si>
    <t>O contrato em vigor não poderá ser renovado, e o softwae Channel é utilizado para realizar o acompanhamento do plano estratégico do TCE</t>
  </si>
  <si>
    <t>Suporte Técnico e Manutenção Corretiva da Plataforma Channel</t>
  </si>
  <si>
    <t>contratação anual</t>
  </si>
  <si>
    <t>Apla/Adriana Luz</t>
  </si>
  <si>
    <t>Proteção do pavimento inferior (ático)</t>
  </si>
  <si>
    <t>Impermeabilização do Barrilete</t>
  </si>
  <si>
    <t>Manutenção periódica</t>
  </si>
  <si>
    <t>Serviços de engenharia de manutenção da impermeabilização das marquises no edifício do TCE/SC</t>
  </si>
  <si>
    <t>Serviço períodico</t>
  </si>
  <si>
    <t xml:space="preserve">Recuperação BRISES </t>
  </si>
  <si>
    <t>Atender solicitação da ASMI</t>
  </si>
  <si>
    <t>Serviço de cercamento do TCE com material e mão de obra</t>
  </si>
  <si>
    <t>Borrachas de vedação dos painéis sofreram ressecamento</t>
  </si>
  <si>
    <t>Serviços de manutenção corretiva na pele de vidro das fachadas do edifício do TCE/SC</t>
  </si>
  <si>
    <t>Serviço de recomposição do revestimento cerâmico(retirada e recolocação de pastilhas) do TCE/SC</t>
  </si>
  <si>
    <t>Reforma para redesign do ático</t>
  </si>
  <si>
    <t>Reforma para redesign do ático do edifício do TCE/SC</t>
  </si>
  <si>
    <t>Reforma</t>
  </si>
  <si>
    <t>Readequação das necessidades com a contratação de postos de serviços terceirizados</t>
  </si>
  <si>
    <t>Necessidade de acessibilidade no caso de subida e descida escadas em caso de emergência por pessoas idosas ou com deficiência</t>
  </si>
  <si>
    <t>Aquisição de carro escalador de escada</t>
  </si>
  <si>
    <t>Necessidade de obtenção de maneira rápida e precisa de informações em tempo real por meio de canais de TV especializados, que proporcionem notícias acerca dos acontecimentos mais importantes no país e no mundo, nos campos da Economia, Ciência, Defesa, Segurança Pública e Administração Pública, considerados assuntos sensíveis às atividades desenvolvidas pelo Tribunal de Contas, mas que ainda não são oferecidos por meio dos canais gratuitos da televisão aberta brasileira</t>
  </si>
  <si>
    <t>Prestação de serviços de TV via cabo, para obtenção de informações geradas na imprensa nacional e internacional a serem colocadas à disposição da Administração</t>
  </si>
  <si>
    <t>Atender às necessidades no processamento de roupas e tecidos em geral da Coordenadoria de Saúde do Servidor (CASS), Laboratório de Pavimento e Solo, Copa do Ático, Coral e, eventualmente, de outros setores que necessitem dos serviços, incluindo: toalhas de rosto, lençóis, fronhas, jalecos, coletes, guardanapos, toalhas de mesa, etc</t>
  </si>
  <si>
    <t>Prestação de serviços de lavanderia nas dependências da contratada</t>
  </si>
  <si>
    <t>A manutenção da área ajardinada, dentro dos parâmetros e rotinas estabelecidas, faz-se necessária, tendo em vista que se trata de serviços essenciais para propiciar um ambiente agradável aos conselheiros, servidores, usuários e visitantes do Tribunal de Contas, assim como para evitar a proliferação de vegetações invasoras que possam criar o ambiente propício para animais peçonhentos e vetores de doenças nocivas ao ser humano</t>
  </si>
  <si>
    <t>Prestação de serviços de jardinagem e paisagismo nas instalações deste Tribunal de Contas de Santa, incluindo o fornecimento de mão de obra, materiais de consumo, insumos, pulverização preventiva e corretiva contra pragas, adubação, poda, limpeza, retirada de lixo orgânico, reposição de plantas e mudas</t>
  </si>
  <si>
    <t>Realizar as devidas adequações de acessibilidade no prédio do TCE/SC</t>
  </si>
  <si>
    <t>Contratação de empresa ou profissional legalmente habilitado para realização de levantamento físico, diagnóstico e elaboração de Projetos Arquitetônicos Executivos e Complementares visando garantir a total acessibilidade do TCE</t>
  </si>
  <si>
    <t>Assegurar a integridade e perservação dos veículos do TCE/SC</t>
  </si>
  <si>
    <t>Contratação de seguro total para os veículos integrantes da frota do TCE/SC</t>
  </si>
  <si>
    <t>Prestação dos serviços de manutenção preventiva e corretiva a fim de garantir o adequado funcionamento e a conservação dos equipamentos. Os serviços especializados e continuados de conservação e assistência técnica consistem em atividade comum e não finalística e configuram-se em uma necessidade deste Tribunal. Espera-se que após a execução dos serviços contratados os portões das garagens e da doca sejam mantidos em perfeito estado de funcionamento</t>
  </si>
  <si>
    <t>Contratação de empresa especializada na prestação de serviços de manutenção preventiva e corretiva de 3 (três) portões basculantes instalados no prédio do Tribunal de Contas de Santa Catarina, por um período de 12 meses</t>
  </si>
  <si>
    <t>Manter as condições necessárias para o pleno funcionamento do datacenter do TCE/SC</t>
  </si>
  <si>
    <t>Aquisição instalação de ar condicionado de precisão para o datacenter do TCE/SC</t>
  </si>
  <si>
    <t>Adequar a Corte de Contas à Lei nº 5.700/91, que dispõe sobre a forma e a apresentação Símbolos Nacionais</t>
  </si>
  <si>
    <t>Contratação de empresa especializada para o fornecimento e instalação de mastros para hasteamento de bandeiras: Nacional, do Estado, do Mercosul e deste Tribunal, na sede do TCE/SC</t>
  </si>
  <si>
    <t>Devido ao fato de que as vans possuirem teto alto impossibilitando a entrada no portão das garagens. Recentemente o Tribunal de Contas adquiriu de 01 (um) veículo Zero KM da Marca/Modelo Mercedes-Benz, Sprinter 416 F43A UP7 que será estacionada na Doca</t>
  </si>
  <si>
    <t>Contratação de serviço de fornecimento de vaga de garagem coberta em estacionamento para veículos oficiais pertencentes ao TCE/SC</t>
  </si>
  <si>
    <t>Necessidade de dispor de uma infraestrutura adequada de um estúdio de gravação para produção e som e vídeo, proporcionando incremento significativo na qualidade de produção do material desenvolvido com o objetivo de bem divulgar a missão institucional do TCE/SC</t>
  </si>
  <si>
    <t>Contratação de empresa para elaboração de projeto de arquitetura e complementares de engenharia para implantação de estúdio de gravação</t>
  </si>
  <si>
    <t>Necessidade deste Tribunal em realizar a manutenção de seus sistemas de refrigeração com a prevenção e correção dos equipamentos instalados nesta Corte de Contas, a fim de manter os referidos sistemas em perfeitas condições de funcionamento e conservação, objetivando conservar o bem público, e considerando ainda, a preocupação com a saúde, a segurança, o bem-estar e o conforto dos ocupantes dos ambientes climatizados nas estações de trabalho do prédio</t>
  </si>
  <si>
    <t>Contratação de empresa para prestação de serviços de manutenção preventiva mensal e corretiva do sistema de climatização e exaustão TOSHIBA – VRF 100%, instalado nos Blocos A e B do Tribunal de Contas</t>
  </si>
  <si>
    <t>12</t>
  </si>
  <si>
    <t>Necessidade de proteção veicular contra os raios solar</t>
  </si>
  <si>
    <t>Contratação de empresa para instalação de película protetora de raio solar para veículos</t>
  </si>
  <si>
    <t xml:space="preserve">Instalação de wi-fi no veículo Mercedes-Benz, Sprinter 416 F43A UP7, faz necessária a instalação de Inversor de 1.000 wats de potência com Tomada de 220 volts </t>
  </si>
  <si>
    <t>Instalação de Inversor de 1.000 wats de potência com Tomada de 220 volts no veículo Mercedes-Benz, Sprinter 416 F43A UP7</t>
  </si>
  <si>
    <t>A manutenção das válvulas redutoras de pressão dos canos de água necessita de manutenção preventiva semestral conforme estabelece Norma da ABNT NBR 5626 de 30/09/2022, Tabela 2, Item 8 para que funcionem adequadamente e a pressão esteja dentro dos parâmetros exigidos pelas normas técnicas. Além da manutenção preventiva e corretiva, verificou-se a necessidade da troca de 2 (duas) válvulas de esfera monobloco BSP PN 16 3”</t>
  </si>
  <si>
    <t>Contratação de manutenção preventiva e corretiva nas válvulas redutoras de pressão dos canos de água do prédio novo, com aquisição de 2 novas válvulas</t>
  </si>
  <si>
    <t>CEIS/DSIM</t>
  </si>
  <si>
    <t>Necessidade de conserto de 01 fogão de propriedade deste TCE/SC (mão de obra + peças), a saber: Fogão Elétrico Vitrocerâmico - Fisher (Cooktop), Patrimônio 41750, para manutenção devida do equipamento e dar continuidade a sua utilização</t>
  </si>
  <si>
    <t>Contratação de empresa para conserto de 01 fogão de propriedade deste TCE/SC (mão de obra + peças), a saber: Fogão Elétrico Vitrocerâmico - Fisher (Cooktop), Patrimônio 41750</t>
  </si>
  <si>
    <t>CEIS/DIST</t>
  </si>
  <si>
    <t>A contratação de empresa para Gestão de Manutenção de Veículos é essencial para que os mesmos estejam sempre em condições de realizar o transporte de pessoas e materiais necessários ao cumprimento dos trabalhos deste Tribunal de Contas, tanto nos diversos deslocamentos na cidade de Florianópolis como na realização de viagens ao interior ou a outros estados da federação, satisfazendo as expectativas de eficiência, conforto e segurança, bem como para garantir o prolongamento da vida útil da frota</t>
  </si>
  <si>
    <t>Contratação de empresa especializada no gerenciamento de manutenção preventiva e corretiva, incluindo pneus, com o uso de cartão magnético ou tecnologia de validação eletrônica via web em tempo real, para os veículos automotores da frota do TCE/SC, em rede credenciada de oficinas</t>
  </si>
  <si>
    <t>CEIS/DITR</t>
  </si>
  <si>
    <t>Atender as legislações de licitações e contratos visando dar publicidade aos atos</t>
  </si>
  <si>
    <t>Publicações de aviso de licitação, teorização de edital em jornal</t>
  </si>
  <si>
    <t>Manter a continuidade na prestação dos serviços contratação de serviços de agenciamento de viagens, compreendendo assessoria, cotação, reserva, emissão, cancelamento, remarcação, reembolso e fornecimento de passagens aéreas e rodoviárias, nacionais e internacionais, e demais serviços necessários e correlatos</t>
  </si>
  <si>
    <t>Passagens áreas nacionais e internacionais e passagens rodoviárias</t>
  </si>
  <si>
    <t>Com a adoção do regime de trabalho remoto, passou-se a exigir o uso mais intensivo de serviços de dados e voz, o que fez com que aumentassem o uso de novas tecnologias de informação e comunicação. Sendo assim, os smartphones se tornaram um instrumento de trabalho imprescindível, implicando no uso de equipamentos corporativos que permitam o uso de sistemas operacionais nas versões mais atualizadas, permitindo maior performance e segurança da informação</t>
  </si>
  <si>
    <t>Contratação de empresa para fornecimento de aparelhos Smartphone</t>
  </si>
  <si>
    <t>10</t>
  </si>
  <si>
    <t>DGCE</t>
  </si>
  <si>
    <t>A fim de viabilizar a realização de auditorias simultâneas em todo o Estado</t>
  </si>
  <si>
    <t>Contratação de empresa especializada em locação de veículos com motorista para o TCE/SC</t>
  </si>
  <si>
    <t>200 diárias</t>
  </si>
  <si>
    <t>Propiciar o desenvolvimento da equipe da DGP, com a participação em evento que  promova a interação de profissionais da área de gestão de pessoas de Santa Catarina, o conhecimento e experiência em assuntos da atualidade relacionados à Gestão de Pessoas</t>
  </si>
  <si>
    <t>Inscrições no Congresso de Recursos Humanos de Santa Catarina</t>
  </si>
  <si>
    <t>Não se aplica</t>
  </si>
  <si>
    <t>DGP - Giane Vanessa Fiorini</t>
  </si>
  <si>
    <t>Propiciar o desenvolvimento pessoal dos servidores do TCE, com palestras referentes a temas de Saúde do Trabalhador e Teletrabalho</t>
  </si>
  <si>
    <t>Profissional para ministrar palestra sobre Segurança e Saúde do Trabalho no Contexto do Teletrabalho</t>
  </si>
  <si>
    <t>não se aplica</t>
  </si>
  <si>
    <t>DGP/CASS - Silvana Salum</t>
  </si>
  <si>
    <t>Propiciar o desenvolvimento da equipe da DGP para compreender a importância das percepções interpessoais, competências individuais no trabalho em equipe , e exercitar a gestão de conflitos</t>
  </si>
  <si>
    <t>Profissional para ministrar palestra sobre Relações interpessoais e gestão de conflitos</t>
  </si>
  <si>
    <t>15</t>
  </si>
  <si>
    <t>Não temos nenhum servidor ativo neste cargo no TCE/SC</t>
  </si>
  <si>
    <t>Profissional com formação em Psicologia para apoiar os participantes durante o Programa de Reflexão para a Aposentadoria</t>
  </si>
  <si>
    <t>Em média, 4 sessões por participante, considerando, no máximo, 15 participantes por turma (R$ 300,00 por sessão, ou seja, R$ 18.000,00 por turma)</t>
  </si>
  <si>
    <t>Implementar a Políca de Gestão de Pessoas, regulamentada pela Portaria N.TC-672/2011, política de capacitação e desenvolvimento, art. 7º, "c", "d", e política de qualidade de vida, art. 8º, "a", "d"</t>
  </si>
  <si>
    <t>Profissional para ministrar palestra em tema a ser definido pela DGP, na Semana da Família</t>
  </si>
  <si>
    <t>Necessidade de assessoria jurídica especializada no processamento da folha de pagamentos do TCE/SC</t>
  </si>
  <si>
    <t xml:space="preserve">Contratação de empresa para prestar assessoria juridica na coordenadoria da folha de pagamento </t>
  </si>
  <si>
    <t>Profissional para ministrar palestra em tema a ser definido pela DGP, no início de 2023</t>
  </si>
  <si>
    <t>Propiciar o desenvolvimento da equipe da DGP, com a participação em evento que  promova a interação, troca de experiências e conhecimentos entre servidores da área de Gestão de Pessoas dos Tribunais de Contas</t>
  </si>
  <si>
    <t>Passagens aéreas e diárias para participação no XII Encontro Técnico de Gestão de Pessoas dos Tribunais de Contas do Brasil</t>
  </si>
  <si>
    <t>6</t>
  </si>
  <si>
    <t>Propiciar o desenvolvimento da equipe da DGP, com a participação em evento que  promova a interação, troca de experiências e conhecimentos referente a saúde mental da trabalhador</t>
  </si>
  <si>
    <t>Passagens aéreas e diárias para participação 22º Congresso de Cérebro, Comportamento e Emoções</t>
  </si>
  <si>
    <t>5</t>
  </si>
  <si>
    <t>Implementar a Política de Gestão de Pessoas, regulamentada pela Portaria N.TC-672/2011, política de capacitação e desenvolvimento, art. 7º, "c", "d", e política de qualidade de vida, art. 8º, "a", "d"</t>
  </si>
  <si>
    <t>Profissional para ministrar palestra em tema a ser definido pela DGP,  na Semana do Servidor</t>
  </si>
  <si>
    <t>Dar continuidade à capacitação dos gestores realizada em 2021 e 2022 sobre os temas: gestão de equipes, gestão do desempenho (planejamento, feedback), teletrabalho, em consonância com a Política de Gestão de Pessoas, regulamentada pela Portaria N.TC-672/2011, política de capacitação e desenvolvimento, art. 7º, "c", "j", "k", "l"</t>
  </si>
  <si>
    <t>Profissional com formação e conhecimento para realizar a Capacitação de Gestores 2023</t>
  </si>
  <si>
    <t>Tendo em vista a obrigatoriedade de apresentação de informações ao Sistema de Escrituração Digital das Obrigações Fiscais, Previdenciárias e Trabalhistas (eSocial) sobre saúde e segurança do trabalho (SST), dentro da 4ª fase de implementação do sistema, e ainda em cumprimento ao disposto nas Leis Federais 8.212 e 8.213, de 24 de julho de 1991, e nas Normas Regulamentadoras (NR) 1, 7, 9, 15 e 16, faz-se necessária a elaboração dos laudos acima descritos</t>
  </si>
  <si>
    <t>Contratação de empresa para a prestação de serviços de segurança do trabalho, contemplando a Elaboração / Atualização de Laudo Técnico de Condições Ambientais do Trabalho (LTCAT), além da inclusão de Laudo Técnico de Insalubridade e Periculosidade (LIP) na forma das Normas Regulamentadoras NR-15 e NR-16, caso sejam identificados riscos desta natureza, além da Elaboração / Atualização de Programa de Gerenciamento de Riscos (PGR) e, quando for necessário, a emissão de planos de ação na forma da Norma Regulamentadora NR-9 (Avaliação e controle das exposições ocupacionais a agentes físicos, químicos e biológicos)</t>
  </si>
  <si>
    <t>Tem como finalidade a manutenção e saúde do servidor</t>
  </si>
  <si>
    <t>Compra de aproximadamente 650 (seiscentas e cinquenta) doses de Vacina Influenza Quadrivalente (fragmentada, inativada) na apresentação monodose, em seringa preenchida, montada, uso individual, contendo 0,5 ml (dosagem) de suspensão injetável para uso intramuscular ou subcutâneo, incluindo gesto vacinal no ambulatório do Tribunal de Contas do Estado e todo o material necessário</t>
  </si>
  <si>
    <t>650</t>
  </si>
  <si>
    <t>O Programa de Residência está regulamentado na Resolução N.TC-224/2022 e o artigo 43, inciso III, dispõe que o residente do TCE/SC fará jus ao seguro contra acidentes pessoais</t>
  </si>
  <si>
    <t>Contratação de pessoa jurídica especializada na prestação de serviços de seguro coletivo contra acidentes pessoais, morte acidental, invalidez permanente total ou parcial por acidente para residentes do Tribunal de
Contas do Estado de Santa Catarina, conforme previsto na Resolução N.TC-224/2022, Portarias N.TC - 009/2023 e N.TC - 010/2023</t>
  </si>
  <si>
    <t>A análise de relacionamentos é fundamental para a identificação de irregularidades mais elaboradas</t>
  </si>
  <si>
    <t>Treinamento no uso do software Gephi</t>
  </si>
  <si>
    <t>Atualização com as normas atuais quanto a auditoria de TI</t>
  </si>
  <si>
    <t>Treinamento em Auditoria de TI</t>
  </si>
  <si>
    <t>1 curso</t>
  </si>
  <si>
    <t>DIE/CFTI</t>
  </si>
  <si>
    <t>O componente é presente na contratação do big data, e é fundamental para realização de streaming de dados</t>
  </si>
  <si>
    <t>Treinamento  Apache Kafka</t>
  </si>
  <si>
    <t>DIE/CIAF</t>
  </si>
  <si>
    <t>A contratação de  soluções de Ti, e por consequência a fiscalização, tem ser tornado cada vez mais complexa. A elaboração de ETP tem se mostrado etapa fundamental para melhoria das contratações e da fiscalização</t>
  </si>
  <si>
    <t>Treinamento em Elaboração de ETP</t>
  </si>
  <si>
    <t>DIE/CFTI e/ou DTI</t>
  </si>
  <si>
    <t>Solução para produção de soluções de machine learning e inteligência artificial compatíveis com o cluster de Big Data</t>
  </si>
  <si>
    <t>Treinamento para Certificação CISA</t>
  </si>
  <si>
    <t>O treinamento é necessário por conta que é um dos componentes principais para extração e transformação de dados no âmbito da plataforma de Big Data</t>
  </si>
  <si>
    <t>Treinamento  do Apache Spark</t>
  </si>
  <si>
    <t>Com a implantação do e-Sfinge on-line e da auditoria concomitante por meio da aplicação de trilhas, se faz necessário contar com uma sala de monitoramento, que poderá ser utilizada também no acompanhamento da execução de procedimentos em campo (auditorias coordenadas)</t>
  </si>
  <si>
    <t>Equipamentos para sala de monitoramento e avaliação</t>
  </si>
  <si>
    <t>Na parceria com o TCU no projeto alice, o conhecimento de python é essencial para o desenvolvimento de scripts</t>
  </si>
  <si>
    <t>Treinamento em Python</t>
  </si>
  <si>
    <t>2 curso</t>
  </si>
  <si>
    <t>Treinamento para manipulação de dados utilizando banco de dados em grafo, considerando a implantação do bancos de dados em grafo no TCE/SC</t>
  </si>
  <si>
    <t>Treinamento neo4j</t>
  </si>
  <si>
    <t>Com o ingresso de novos servidores,  alguma rotatividade da equipe da DIE e o interesse de colegas de outras diretorias, se faz necessário realizar nova capacitação em doutrina de inteligência de controle. O treinamento é critério de avaliação no MMD</t>
  </si>
  <si>
    <t>Capacitação em doutrina de inteligência de controle</t>
  </si>
  <si>
    <t>A plataforma Apache Ni-Fi é open source e há pretensão de utilizá-la por conta da integração com os componentes da plataforma de Big Data. Inicialmente a DIE fará o estudo da versão livre, para após viabilidade, e uso, efetuar a contratação da subscrição. A subscrição garantirá o suporte oficial do fornecedor</t>
  </si>
  <si>
    <t>Subscrição de camada para ingestão de dados da plataforma de Big Data - Apache NiFi</t>
  </si>
  <si>
    <t>4 cores</t>
  </si>
  <si>
    <t>A integração com a base de imagens do google street view possibilitará a aplicação de técnicas de processamento de imagens para auxiliar os auditores em eventuais riscos de credores da administração pública</t>
  </si>
  <si>
    <t xml:space="preserve">Contratação de solução de integração com google street view via API </t>
  </si>
  <si>
    <t>Workload XM é um serviço Cloudera que ajuda  a entender interativamente as cargas de trabalho, clusters e recursos do cluster que irá implantar no TCE. Sua ampla variedade de métricas e testes de integridade ajudam  ao TCE identificar e solucionar problemas existentes e potenciais</t>
  </si>
  <si>
    <t>Workload XM</t>
  </si>
  <si>
    <t>Necessidade de mensurar o valor dos sistemas desenvolvidos dentro dos processos de auditoria</t>
  </si>
  <si>
    <t>Consultoria para realizar a contagem de pontos de função</t>
  </si>
  <si>
    <t>1000 pontos de função</t>
  </si>
  <si>
    <t>Hardware necessário para subscrição do Apache Ni-Fi</t>
  </si>
  <si>
    <t xml:space="preserve">A necessidade de trabalhar com dados via streaming e manipulá-los antes mesmo da entrada de dados no banco de dados do tribunal. Em ambientes em que exigem um processamento instantaneo, tecnologias de streaming permitem um tempo de resposta próximo ao tempo real  aliado ao cluster de big data. Essa contratação visa agregar forças as já existentes tecnologias de streaming presentes no big data </t>
  </si>
  <si>
    <t>Subscrição de streaming analytics Big Data</t>
  </si>
  <si>
    <t>Solução para esteira de I.A e M.L (a definir)</t>
  </si>
  <si>
    <t>Necessário para criptografia dos dados no repouso do cluster de big data</t>
  </si>
  <si>
    <t xml:space="preserve">Subscriçõa para criptografia do cluster Big Data KTS KMS </t>
  </si>
  <si>
    <t>4</t>
  </si>
  <si>
    <t>Considerando a criticidade crescente que o cluster ocupará nos negócios do TCE/SC, a solução de disaster recovery visa prover uma estrutura de retaguarda em caso de indisponibilidade do ambiente principal</t>
  </si>
  <si>
    <t>Susbrição de disaster recovery Big Data</t>
  </si>
  <si>
    <t xml:space="preserve">6 nós </t>
  </si>
  <si>
    <t>Hardware necessário para subscrição do disaster recovery</t>
  </si>
  <si>
    <t>Suprir a necessidade de consumo</t>
  </si>
  <si>
    <t>Açúcar, Chá e Adoçante</t>
  </si>
  <si>
    <t>DAF/CLIC/DIMP</t>
  </si>
  <si>
    <t>Aquisição de Material Gráfico Personalidado para reposição do estoque</t>
  </si>
  <si>
    <t>Material Gráfico</t>
  </si>
  <si>
    <t>Fornecimento de leite integral</t>
  </si>
  <si>
    <t>Papel Higiênico Pequeno e Rolão, e Papel-Toalha</t>
  </si>
  <si>
    <t>Avaliar novo contrato de almoxarifado virtual</t>
  </si>
  <si>
    <t>Material Expediente, Copo e Cozinha, Processamento de Dados</t>
  </si>
  <si>
    <t>Necessidade de repor as cadeiras do Tribunal e para atender a demanda com os novos servidores</t>
  </si>
  <si>
    <t>Aquisição de cadeiras giratórias</t>
  </si>
  <si>
    <t>60</t>
  </si>
  <si>
    <t>Necessidade de aquedar o sistema de gerenciamento e controle do bens patrimoniais do TCE</t>
  </si>
  <si>
    <t>Sistema patrimonial baseado em Identificador de Rádio Frequência (RFID)</t>
  </si>
  <si>
    <t>Compra compartilhada com TJSC - aquisição dos produtos relacionados no item 4 deste Termo de Referência para suprir as necessidades constantes de higiene e limpeza das dependências deste Tribunal, proporcionando condições adequadas para o desenvolvimento das atividades fins da instituição</t>
  </si>
  <si>
    <t>Produtos de higiene e limpeza (dispenser para papel toalha; dispenser para papel higiênico; dispensar para sabonete líquido/álcool gel/detergente)</t>
  </si>
  <si>
    <t>Faz necessária a aquisição em função da utilização do papel para impressão A4 utilizada no TCE/SC. Ressalta-se que, em função da digitalização de processos e procedimentos, a quantidade de papel utilizado vem reduzindo ano a ano, sendo que a quantidade estimada para o período de um ano entre 2023/2024 é de 1.500 pacotes</t>
  </si>
  <si>
    <t>Registro de preços para fornecimento de papel A4 para o TCESC</t>
  </si>
  <si>
    <t>Necessidade de conserto de 2 (dois) frigobares, patrimônios nº 25596 – Modelo Eletrolux RE120 – 122 litros e nº 40552 – Modelo Eletrolux RE80 – 79 litros, para manutenção devida do equipamento e dar continuidade a sua utilização</t>
  </si>
  <si>
    <t>Contratação de empresa para conserto de 2 (dois) frigobares, patrimônios nº 25596 – Modelo Eletrolux RE120 – 122 litros e nº 40552 – Modelo Eletrolux RE80 – 79 litros</t>
  </si>
  <si>
    <t>Insumo Laboratório de Obras Rodoviárias</t>
  </si>
  <si>
    <t>Papéis Filtro - Marshall, Rotarex, CBR</t>
  </si>
  <si>
    <t>300 unidades de cada</t>
  </si>
  <si>
    <t>DLC/COSE/DIV.2 - Rodrigo Gloria</t>
  </si>
  <si>
    <t>Equipamentos Laboratório de Obras Rodoviárias</t>
  </si>
  <si>
    <t>Roda Trena de Medição Profissional BOSCH</t>
  </si>
  <si>
    <t>1 (uma) unidade de cada</t>
  </si>
  <si>
    <t>Jogo de peneiras - malhas 40, 50, 80, 100 e 200</t>
  </si>
  <si>
    <t>Mobiliário Laboratório de Obras Rodoviárias</t>
  </si>
  <si>
    <t>Cadeira alta tipo laboratório</t>
  </si>
  <si>
    <t>4 unidades</t>
  </si>
  <si>
    <t>Extrator de betume Soxhlet - Kit Completo</t>
  </si>
  <si>
    <t>1 (uma) unidade</t>
  </si>
  <si>
    <t>Câmera GoPro/Acessórios</t>
  </si>
  <si>
    <t>1 unidade</t>
  </si>
  <si>
    <t>Broca p/ perfuratriz diamantada 108mm</t>
  </si>
  <si>
    <t>5 unidades</t>
  </si>
  <si>
    <t>Ferramentas, Utensílios e Insumos de uso geral Laboratório de Obras Rodoviárias</t>
  </si>
  <si>
    <t>Concessão de Suprimento de Fundos</t>
  </si>
  <si>
    <t>Previsão de pedido de adiantamento de duas vezes no ano</t>
  </si>
  <si>
    <t>Tricloroetileno</t>
  </si>
  <si>
    <t>Tambor 280kg</t>
  </si>
  <si>
    <t>Manutenção e Calibração de Equipamentos Laboratório de Obras Rodoviárias</t>
  </si>
  <si>
    <t>Necessidade de seleção de empresa que forneça conforme a demanda durante o ano de manutenção e calibração dos equipamentos</t>
  </si>
  <si>
    <t>Contrato de prestação de serviços</t>
  </si>
  <si>
    <t>Serviço de DNS publico</t>
  </si>
  <si>
    <t>Amazon Route 53</t>
  </si>
  <si>
    <t>DTI/COIN</t>
  </si>
  <si>
    <t xml:space="preserve">R Shiny </t>
  </si>
  <si>
    <t>Painel estatístico dinâmico - DAE</t>
  </si>
  <si>
    <t>Carteira Funcional Digital - Serpro</t>
  </si>
  <si>
    <t>Carteira Funcional Digital</t>
  </si>
  <si>
    <t>1000</t>
  </si>
  <si>
    <t>Assinatura processo eletrônico</t>
  </si>
  <si>
    <t>BRy Signer SDK</t>
  </si>
  <si>
    <t>Link usado para conexão com a internet</t>
  </si>
  <si>
    <t xml:space="preserve">Serviço de conectividade IP dedicado à rede Internet mundial, suportando aplicações TCP/IP, com garantia de 100% da banda contratada, segurança contra ataques de DDoS (Distributed Deny of Service) </t>
  </si>
  <si>
    <t>Infogram</t>
  </si>
  <si>
    <t>Infográfico - Gab. Cons. Sabrina</t>
  </si>
  <si>
    <t>Acessibilidade</t>
  </si>
  <si>
    <t>HandTalk</t>
  </si>
  <si>
    <t>24 meses</t>
  </si>
  <si>
    <t>Manter o link de comunicação entre o TCE e a ALESC</t>
  </si>
  <si>
    <t>Fibra ótica TCE/SC x ALESC</t>
  </si>
  <si>
    <t>Fibra ótica</t>
  </si>
  <si>
    <t>Hod Serpro</t>
  </si>
  <si>
    <t>Consulta CPF/CNPJ</t>
  </si>
  <si>
    <t>Renovação das licenças atualmente contratadas</t>
  </si>
  <si>
    <t>DTI/COGS</t>
  </si>
  <si>
    <t>Aumentar fitas LTO para backup</t>
  </si>
  <si>
    <t>Fitasl LTO 6</t>
  </si>
  <si>
    <t>Creative Cloud - Adobe</t>
  </si>
  <si>
    <t>Edição Vídeos/ACOM</t>
  </si>
  <si>
    <t>5 licenças</t>
  </si>
  <si>
    <t>Certificação digital e web</t>
  </si>
  <si>
    <t>300 + 30 visitas + certificação site</t>
  </si>
  <si>
    <t>TeamViewer</t>
  </si>
  <si>
    <t>Acesso remoto para suporte</t>
  </si>
  <si>
    <t>9 canais</t>
  </si>
  <si>
    <t>Suporte de Antivirus</t>
  </si>
  <si>
    <t>Suporte para a solução Kaspersky de antivírus</t>
  </si>
  <si>
    <t>Garantia HPE equipamentos</t>
  </si>
  <si>
    <t>Garantia de equipamentos</t>
  </si>
  <si>
    <t>Backup de dados em nuvem</t>
  </si>
  <si>
    <t>Armazenamento de dados em nuvem</t>
  </si>
  <si>
    <t>60TB</t>
  </si>
  <si>
    <t>400</t>
  </si>
  <si>
    <t>Almoxarifado Virtual</t>
  </si>
  <si>
    <t>Compra suprimentos Informática</t>
  </si>
  <si>
    <t>Versionamento de Banco</t>
  </si>
  <si>
    <t>Consultoria/treinamento, ferramentas de banco para versionamento e pacote de automações (DBForge/Visual Studio e PowerShell)</t>
  </si>
  <si>
    <t>DTI/CBAD</t>
  </si>
  <si>
    <t>Consultoria Alfresco</t>
  </si>
  <si>
    <t>Otimização da base do Alfresco</t>
  </si>
  <si>
    <t>Suporte pós implementação HCI</t>
  </si>
  <si>
    <t>suporte</t>
  </si>
  <si>
    <t xml:space="preserve">Jira </t>
  </si>
  <si>
    <t>Suporte Pós Implementação</t>
  </si>
  <si>
    <t>600hs</t>
  </si>
  <si>
    <t>Patrimônio</t>
  </si>
  <si>
    <t>Sistema Atendenet - IPM</t>
  </si>
  <si>
    <t>Solução de backup</t>
  </si>
  <si>
    <t>Suporte backup veeam e licenças</t>
  </si>
  <si>
    <t>Firewall usado para proteção de rede</t>
  </si>
  <si>
    <t>Segurança de perímetro (firewall), incluindo instalação, manutenção e demais equipamentos necessários para o perfeito funcionamento da solução</t>
  </si>
  <si>
    <t>Impressão</t>
  </si>
  <si>
    <t>Aluguel impressoras + scanner</t>
  </si>
  <si>
    <t>56</t>
  </si>
  <si>
    <t>Monitores de vídeo</t>
  </si>
  <si>
    <t>Uso como segunda tela</t>
  </si>
  <si>
    <t>200</t>
  </si>
  <si>
    <t>Mão de obra desenvolvimento</t>
  </si>
  <si>
    <t>Contratação de empresa especializada na prestação de serviços contínuos de mão-de-obra terceirizada para execução de projeto e de manutenção de software</t>
  </si>
  <si>
    <t>Aumentar proteção de desktops e notebooks</t>
  </si>
  <si>
    <t>Modulo de Proteção Web para desktops</t>
  </si>
  <si>
    <t>Office 365</t>
  </si>
  <si>
    <t>Email, teams, word, excel, etc</t>
  </si>
  <si>
    <t>Renovação das 882 licenças atualmente contratadas + 70 novas licenças E3 previstas para 2023</t>
  </si>
  <si>
    <t>Serviços prestados pelo CIASC</t>
  </si>
  <si>
    <t>Link de internet, sistemas, firewall ciasc entre outros</t>
  </si>
  <si>
    <t>Solução de segurança web e balancemaneto de carga</t>
  </si>
  <si>
    <t>ADD ON Vmware ALB</t>
  </si>
  <si>
    <t>Solução de Gestão de Aplicação Kubernets</t>
  </si>
  <si>
    <t>Tanzu</t>
  </si>
  <si>
    <t>16</t>
  </si>
  <si>
    <t>Solução de monitoramento de Segurança</t>
  </si>
  <si>
    <t>Serviço de SOC - Segurança</t>
  </si>
  <si>
    <t>DTI/COIN / DTI/CBAD</t>
  </si>
  <si>
    <t>Renovação e Aquisição de Licenciamento Microsoft</t>
  </si>
  <si>
    <t>Licenças de Windows Server</t>
  </si>
  <si>
    <t>Ativos de Redes para acesso a rede cabeada e se fio</t>
  </si>
  <si>
    <t>Aruba</t>
  </si>
  <si>
    <t>Serviços Tercerizados de Infra estrutura e Banco de Dados</t>
  </si>
  <si>
    <t>Funcionários tercerizados e serviços</t>
  </si>
  <si>
    <t>Normativos TC-204/2022, TC-205/2022 e TC-206/2022 que versam sobre o envio de comunicações eletrônicas, podendo incluir aplicativos de mensageria, tal como o WhatsApp</t>
  </si>
  <si>
    <t>Prestação dos serviços técnicos especializados da Plataforma WhatsApp Business</t>
  </si>
  <si>
    <t>36</t>
  </si>
  <si>
    <t>GAC</t>
  </si>
  <si>
    <t>Faz-se necessária a aquisição de uma mesa de reunião retangular de 2,5 metros de comprimento com capacidade para 8 (oito) lugares sendo padronizado conforme os móveis do gabinete deste Tribunal</t>
  </si>
  <si>
    <t>Contratação de empresa para fornecimento de 1 mesa de reunião com tampo em MDF com revestimento, nas medidas 2300 x 1170 x 735mm, para uso em gabinete</t>
  </si>
  <si>
    <t>GAC/LEC</t>
  </si>
  <si>
    <t>Para utilização na realização de cursos nas salas do Icon, assim como eventos nos auditórios</t>
  </si>
  <si>
    <t>Passador de slides</t>
  </si>
  <si>
    <t>5 passadores</t>
  </si>
  <si>
    <t>Icon</t>
  </si>
  <si>
    <t>Os backdrops com a arte dos eventos são utilizados nos auditórios, durante a realização de eventos de grande porte</t>
  </si>
  <si>
    <t>Backdrop para os eventos presenciais de grande porte organizados pelo Icon</t>
  </si>
  <si>
    <t>4 backdrops</t>
  </si>
  <si>
    <t>Despesa diretamente relacionada com a quantidade de eventos de grande porte realizados</t>
  </si>
  <si>
    <t>Os banners com a arte dos eventos são utilizados tanto nos auditórios quanto na recepção do TCE, durante a realização destes</t>
  </si>
  <si>
    <t>Banner para os eventos presenciais organizados pelo Icon</t>
  </si>
  <si>
    <t>36 banners (previsão de 12 eventos presenciais com 3 banners cada)</t>
  </si>
  <si>
    <t>Despesa diretamente relacionada com a quantidade de eventos realizados</t>
  </si>
  <si>
    <t xml:space="preserve">Justifica-se a renovação do Sistema SophiA, gerenciamento eletrônico do acervo, por ser vital ao bom andamento da biblioteca, no que concerne ao processamento técnico de todos os itens adquiridos, seja por compra, doação ou permuta; às pesquisas no acervo; atualizações e suporte técnico do sistema; empréstimos, renovações e reserva de itens  </t>
  </si>
  <si>
    <t>1 renovação</t>
  </si>
  <si>
    <t>Biblioteca</t>
  </si>
  <si>
    <t>Ferramenta de Contratação pública - Online. Com conteúdo relevante, auxilia a quem atua em licitações e contratos</t>
  </si>
  <si>
    <t>Nos eventos com público externo são distribuídas as pastas contendo um bloco de anotações, caneta e informações sobre cada evento que está sendo realizado</t>
  </si>
  <si>
    <t>Pastas, blocos e canetas com o logo do TCE/SC</t>
  </si>
  <si>
    <t>8.000 unidades de cada</t>
  </si>
  <si>
    <t xml:space="preserve">A participação de servidores do TCE   nos cursos de mestrado profissional é de grande importância para a elevação do nível de capacitação do corpo funcional </t>
  </si>
  <si>
    <t>1 parcela para 2 vagas (Marcio Rogério de Medeiros e Monique Portella)</t>
  </si>
  <si>
    <t>2 parcelas para 2 vagas (Luis Felipe Camargo de Sousa e Andre Diniz dos Santos)</t>
  </si>
  <si>
    <t>Durante o decorrer do exercício são divulgados cursos, para os quais, há interesse de participação de um número pequeno de servidores, sendo mais vantajosa a contratação de vagas em cursos externos do que a contratação de cursos in company</t>
  </si>
  <si>
    <t>Compra de vaga para servidores em eventos externos</t>
  </si>
  <si>
    <t>40</t>
  </si>
  <si>
    <t>Despesa diretamente relacionada com a quantidade de vagas solicitadas pelos Diretores</t>
  </si>
  <si>
    <t>Os eventos vão sendo divugados durante o ano, sendo distribuída a participação entre os servidores indicados de cada área do TCE que tenha relação com o evento</t>
  </si>
  <si>
    <t>Compra de vaga para servidores em congressos e eventos similares</t>
  </si>
  <si>
    <t>Justifica-se a contratação anual do conteúdo Fórum Conhecimento tendo em vista que o Direito é matéria complexa e em constante mudança, a informação é contínua e a atualização é imprescindível para evitar riscos e garantir, assim, a eficácia e a eficiência na instituição</t>
  </si>
  <si>
    <t>Quando os eventos são em cidades em que no deslocamento não possa ser feito de carro, são adquiridas passagens aéreas</t>
  </si>
  <si>
    <t>Passagens aéreas</t>
  </si>
  <si>
    <t>80 passagens aéreas ida e volta (valor médio de R$ 3.000,00)</t>
  </si>
  <si>
    <t>Despesa diretamente relacionada com a quantidade de eventos externos autorizados</t>
  </si>
  <si>
    <t>Dependendo da carga horárioa dos eventos e cursos organizados pelo Icon, há a necessidade de fornecimento de coffee break para a otimização do tempo de capacitação</t>
  </si>
  <si>
    <t>Contratação de pessoa jurídica para a prestação de serviços de fornecimento de alimentação e bebidas (coffee break), por meio de profissionais qualificados, destinado aos eventos de capacitação e institucionais do TCE/SC</t>
  </si>
  <si>
    <t>7.500 seviços</t>
  </si>
  <si>
    <t>Quando os eventos não são em Florianópolis, os servidores participantes têm direito ao recebimento de diárias para custear suas despesas</t>
  </si>
  <si>
    <t>Diárias (média de 4 diárias por servidor/evento)</t>
  </si>
  <si>
    <t>320 diárias</t>
  </si>
  <si>
    <t>As diretorias apresentam suas necessidades de capacitação, as quais são inseridas no Plano Anual de Capacitação. Para efetivar esses cursos, é necessário a contratação de professores autônomos ou empresas que ministrem o curso solicitado</t>
  </si>
  <si>
    <t>Contratação de cursos in company</t>
  </si>
  <si>
    <t>30</t>
  </si>
  <si>
    <t>Despesa diretamente relacionada com a quantidade de cursos constantes do Plano Anual de Capacitação</t>
  </si>
  <si>
    <t>Considerando o convite recebido pelo TCE/SC para participar do convênio firmado entre a Organização Latino-Americana e do Caribe de Entidades Fiscalizadoras Superiores - OLACEFS e a Universidade de Buenos Aires (UBA), que tem o objetivo de disponibilizar aos servidores e membros dos órgãos participantes vagas no Mestrado em Auditoria e Controle do Governo Internacional. A Assessoria Jurídica (AJUR) deste Tribunal emitiu o Parecer AJUR nº 243, onde foi sugerida a tradução dos documentos constantes do referido convênio para divulgação aos interessados, visando “garantir a transparência e viabilizar a plena eficácia dos atos”</t>
  </si>
  <si>
    <t>Contratação de tradutor de documentos originados na língua espanhola, relacionados ao convênio firmado entre Organização Latino-Americana e do Caribe de Entidades Fiscalizadoras Superiores - OLACEFS e a Faculdade de Ciências Econômicas da Universidade de Buenos Aires – UBA</t>
  </si>
  <si>
    <t>Café com Lince</t>
  </si>
  <si>
    <t xml:space="preserve">De acordo com o previsto em nosso Objetivo 1: Sensibilizar as diretorias para iniciar/fortalecer a cultura da Inovação no TCESC e KR5: Realizar 08 encontros café com LINCE (01 julho, 03 em agosto e 01 em cada mês até dezembro, meta de 24 pessoas) </t>
  </si>
  <si>
    <t>8 x 50,00</t>
  </si>
  <si>
    <t>relacionado ao art  2°, III da Resolução 172/2021</t>
  </si>
  <si>
    <t>Lince - Tatiana Custódio</t>
  </si>
  <si>
    <t>Aquisição de Livros</t>
  </si>
  <si>
    <t>Organizar o ambiente para os servidores</t>
  </si>
  <si>
    <t>20 x 80,00</t>
  </si>
  <si>
    <t>Relacionado ao art. 2°, IV da Resolução 172/2021)</t>
  </si>
  <si>
    <t>Lince com apoio ICON - Bibliotesca</t>
  </si>
  <si>
    <t>Assinatura de Softwares</t>
  </si>
  <si>
    <t>Softwares necessários para a atividade do laboratório, como Beautiful.ai, Miro, Canva, Infogram, etc</t>
  </si>
  <si>
    <t>3 x 2000,00</t>
  </si>
  <si>
    <t>Podcast</t>
  </si>
  <si>
    <t>De acordo com o Objetivo 4: Compartilhar conhecimento sobre Inovação, KR1 Realizar 04 podcasts com parceiros de órgãos públicos sobre inovação , Universidades e/ou outras instituições do ecossistema de inovação</t>
  </si>
  <si>
    <t>4 x 5.000,00</t>
  </si>
  <si>
    <t>relacionado ao art. 2º, VI da Resolução 172/2021 </t>
  </si>
  <si>
    <t>Lince em parceria com a ACOM</t>
  </si>
  <si>
    <t>Premiação para ideias inovadoras no TCESC</t>
  </si>
  <si>
    <t>De acordo com o previsto em nosso Objetivo 1: Sensibilizar as diretorias para iniciar/fortalecer a cultura da Inovação no TCESC, KR4:Lançar um desafio com premiação para ideias inovadoras no TCESC</t>
  </si>
  <si>
    <t>(relacionado ao art  2°, III da Resolução 172/2021) </t>
  </si>
  <si>
    <t>Com apoio e orçamento do ICON</t>
  </si>
  <si>
    <t>Aquisição de Mobiliario</t>
  </si>
  <si>
    <t>Preparar o ambiente da ACATE para as atividades do laboratório compreendendo TV, mesa, cadeira, quadro, ar-condicionado</t>
  </si>
  <si>
    <t>Lince, com o apoio do DAF</t>
  </si>
  <si>
    <t>Evento Inovação</t>
  </si>
  <si>
    <t>De acordo com o previsto em nosso Objetivo 3: Aprender novas metodologias e abordagens  e KR2: Propor  a realização de 03 eventos/capacitações/treinamentos que envolvam novas abordagens e metodologias</t>
  </si>
  <si>
    <t>3 x 30.000,00</t>
  </si>
  <si>
    <t>Desafios de Inovação</t>
  </si>
  <si>
    <t>De acordo com o previsto em nosso Objetivo 3: Aprender novas metodologias e abordagens  e KR1 Executar oito projeto a ser selecionado pelo laboratório de inovação e aprovado pelo CITC</t>
  </si>
  <si>
    <t>8 x 30.000,00</t>
  </si>
  <si>
    <t>Lince, em parceria com as diretorias responsaveis pelos desafios. Chegar a POC pelo menos nessa parceria. A contratação inteiramente pela diretoria</t>
  </si>
  <si>
    <t xml:space="preserve">Devido ao fato de que as vans possuirem teto alto impossibilitando a entrada no portão das garagens. Recentemente o Tribunal de Contas adquiriu de 01 (um) veículo Zero KM da Marca/Modelo Mercedes-Benz, Sprinter 416 F43A UP7 que será estacionada na Doca. </t>
  </si>
  <si>
    <t>A manutenção das válvulas redutoras de pressão dos canos de água necessita de manutenção preventiva semestral conforme estabelece Norma da ABNT NBR 5626 de 30/09/2022, Tabela 2, Item 8 para que funcionem adequadamente e a pressão esteja dentro dos parâmetros exigidos pelas normas técnicas. Além da manutenção preventiva e corretiva, verificou-se a necessidade da troca de 2 (duas) válvulas de esfera monobloco BSP PN 16 3”.</t>
  </si>
  <si>
    <t>Faz necessária a aquisição em função da utilização do papel para impressão A4 utilizada no TCE/SC. Ressalta-se que, em função da digitalização de processos e procedimentos, a quantidade de papel utilizado vem reduzindo ano a ano, sendo que a quantidade estimada para o período de um ano entre 2023/2024 é de 1.500 pacotes.</t>
  </si>
  <si>
    <t>Considerando o convite recebido pelo TCE/SC para participar do convênio firmado entre a Organização Latino-Americana e do Caribe de Entidades Fiscalizadoras Superiores - OLACEFS e a Universidade de Buenos Aires (UBA), que tem o objetivo de disponibilizar aos servidores e membros dos órgãos participantes vagas no Mestrado em Auditoria e Controle do Governo Internacional. A Assessoria Jurídica (AJUR) deste Tribunal emitiu o Parecer AJUR nº 243, onde foi sugerida a tradução dos documentos constantes do referido convênio para divulgação aos interessados, visando “garantir a transparência e viabilizar a plena eficácia dos atos”.</t>
  </si>
  <si>
    <t>A contratação de empresa para Gestão de Manutenção de Veículos é essencial para que os mesmos estejam sempre em condições de realizar o transporte de pessoas e materiais necessários ao cumprimento dos trabalhos deste Tribunal de Contas, tanto nos diversos deslocamentos na cidade de Florianópolis como na realização de viagens ao interior ou a outros estados da federação, satisfazendo as expectativas de eficiência, conforto e segurança, bem como para garantir o prolongamento da vida útil da frota.</t>
  </si>
  <si>
    <t>VALOR ESTIMADO TOTAL (R$)</t>
  </si>
  <si>
    <t>Profissional com formação em Psicologia para apoiar os participantes durante o Programa de Reflexão para a Aposentadoria.</t>
  </si>
  <si>
    <t>Em média, 4 sessões por participante, considerando, no máximo, 15 participantes por turma</t>
  </si>
  <si>
    <t>R$ 300,00 por sessão, ou seja, R$ 18.000,00 por turma</t>
  </si>
  <si>
    <t xml:space="preserve">Dar continuidade à capacitação dos gestores realizada em 2021 e 2022 sobre os temas: gestão de equipes, gestão do desempenho (planejamento, feedback), teletrabalho, em consonância com a Política de Gestão de Pessoas, regulamentada pela Portaria N.TC-672/2011, política de capacitação e desenvolvimento, art. 7º, "c", "j", "k", "l". </t>
  </si>
  <si>
    <t>Propiciar o desenvolvimento da equipe da DGP, com a participação em evento que  promova a interação de profissionais da área de gestão de pessoas de Santa Catarina, o conhecimento e experiência em assuntos da atualidade relacionados à Gestão de Pessoas.</t>
  </si>
  <si>
    <t>Alta</t>
  </si>
  <si>
    <t>Passagens aéreas e diárias para participação 22º Congresso de Cérebro, Comportamento e Emoções.</t>
  </si>
  <si>
    <t>Propiciar o desenvolvimento da equipe da DGP para compreender a importância das percepções interpessoais, competências individuais no trabalho em equipe , e exercitar a gestão de conflitos.</t>
  </si>
  <si>
    <t>DAF/COMP</t>
  </si>
  <si>
    <t>não foi possível prorrogar contrato atual</t>
  </si>
  <si>
    <t>alto</t>
  </si>
  <si>
    <t>Aquisição de 07 veículos-tipo SUV e Van</t>
  </si>
  <si>
    <t>médio</t>
  </si>
  <si>
    <t xml:space="preserve">Aquisição de material a ser utilizado pela brigada de incêndio (extintores de incêndio, material de EPI, etc...) </t>
  </si>
  <si>
    <t>CEIS/ASMI</t>
  </si>
  <si>
    <t>R$---------------</t>
  </si>
  <si>
    <t>Obra de engenharia para retrofit do ático do edifício do TCE/SC</t>
  </si>
  <si>
    <t>O contrato em vigor não poderá ser renovado, e o softwae Channel é utilizado para realizar o acompanhamento do plano estratégico do TCE.</t>
  </si>
  <si>
    <t>Serviço VOIP Telefonia</t>
  </si>
  <si>
    <t>Solução de Telefonia em nuvem para o TCE/SC</t>
  </si>
  <si>
    <t xml:space="preserve"> segurança de perímetro (firewall), incluindo instalação, manutenção e demais equipamentos necessários para o perfeito funcionamento da solução</t>
  </si>
  <si>
    <t>medio</t>
  </si>
  <si>
    <t>alta</t>
  </si>
  <si>
    <t>baixo</t>
  </si>
  <si>
    <t>acessibilidade</t>
  </si>
  <si>
    <t>contratação de empresa especializada na prestação de serviços contínuos de mão-de-obra terceirizada para execução de projeto e de manutenção de software</t>
  </si>
  <si>
    <t xml:space="preserve"> Orientá-los sobre como se portar diante da impresa e se manifestar publicamente sobre assuntos referentes à sua atuação </t>
  </si>
  <si>
    <t>A definir</t>
  </si>
  <si>
    <t>(anexa na terceira aba deste arquivo)</t>
  </si>
  <si>
    <t>Entender o que é o metaverso e como as instituições públicos podem atuar nessa área</t>
  </si>
  <si>
    <t>ampliar o alcance da divulgação sobre o TCE/SC</t>
  </si>
  <si>
    <t>Convênio para contratação do serviço de divulgação da Associação Catarinense de Emissoras de Rádio e TV – ACAERT</t>
  </si>
  <si>
    <t>Entre R$ 8 mil e R$ 12 mil</t>
  </si>
  <si>
    <t xml:space="preserve">Serviço de clipagem é essencial para monitoramento de informações sobre o TCE/SC veiculadas nas emissoras de rádio e televisão e mídias impressas e digitais, manifestamos nosso interesse em uma nova contratação </t>
  </si>
  <si>
    <t xml:space="preserve">O componente é presente na contratação do big data, e é fundamental para realização de streaming de dados. </t>
  </si>
  <si>
    <t>solução para produção de soluções de machine learning e inteligência artificial compatíveis com o cluster de Big Data</t>
  </si>
  <si>
    <t>Workload XM é um serviço Cloudera que ajuda  a entender interativamente as cargas de trabalho, clusters e recursos do cluster que irá implantar no TCE. Sua ampla variedade de métricas e testes de integridade ajudam  ao TCE identificar e solucionar problemas existentes e potenciais.</t>
  </si>
  <si>
    <t>A fim de viabilizar a realização de auditorias simultâneas em todo o Estado.</t>
  </si>
  <si>
    <t>Justifica-se a contratação anual do conteúdo Fórum Conhecimento tendo em vista que o Direito é matéria complexa e em constante mudança, a informação é contínua e a atualização é imprescindível para evitar riscos e garantir, assim, a eficácia e a eficiência na instituição.</t>
  </si>
  <si>
    <t>Acompanhamento da DL 35/2022</t>
  </si>
  <si>
    <t>12x 25.000,00 (média)</t>
  </si>
  <si>
    <t>ALTO</t>
  </si>
  <si>
    <t>De acordo com o previsto em nosso Objetivo 3: Aprender novas metodologias e abordagens  e KR2: Propor  a realização de 03 eventos/capacitações/treinamentos que envolvam novas abordagens e metodologias; </t>
  </si>
  <si>
    <t>Premiação para ideias inovadoras no TCESC; </t>
  </si>
  <si>
    <t>De acordo com o previsto em nosso Objetivo 1: Sensibilizar as diretorias para iniciar/fortalecer a cultura da Inovação no TCESC, KR4:Lançar um desafio com premiação para ideias inovadoras no TCESC; </t>
  </si>
  <si>
    <t>MÉDIO</t>
  </si>
  <si>
    <t>De acordo com o previsto em nosso Objetivo 1: Sensibilizar as diretorias para iniciar/fortalecer a cultura da Inovação no TCESC e KR5: Realizar 08 encontros café com LINCE (01 julho, 03 em agosto e 01 em cada mês até dezembro, meta de 24 pessoas) ; </t>
  </si>
  <si>
    <t>De acordo com o previsto em nosso Objetivo 3: Aprender novas metodologias e abordagens  e KR1 Executar oito projeto a ser selecionado pelo laboratório de inovação e aprovado pelo CITC;  </t>
  </si>
  <si>
    <t>De acordo com o Objetivo 4: Compartilhar conhecimento sobre Inovação, KR1 Realizar 04 podcasts com parceiros de órgãos públicos sobre inovação , Universidades e/ou outras instituições do ecossistema de inovação.</t>
  </si>
  <si>
    <t>20,000,00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</si>
</sst>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quot;\ #,##0;[Red]\-&quot;R$&quot;\ #,##0"/>
    <numFmt numFmtId="8" formatCode="&quot;R$&quot;\ #,##0.00;[Red]\-&quot;R$&quot;\ #,##0.00"/>
    <numFmt numFmtId="44" formatCode="_-&quot;R$&quot;\ * #,##0.00_-;\-&quot;R$&quot;\ * #,##0.00_-;_-&quot;R$&quot;\ * &quot;-&quot;??_-;_-@_-"/>
    <numFmt numFmtId="43" formatCode="_-* #,##0.00_-;\-* #,##0.00_-;_-* &quot;-&quot;??_-;_-@_-"/>
  </numFmts>
  <fonts count="14">
    <font>
      <sz val="11"/>
      <color theme="1"/>
      <name val="Calibri"/>
      <family val="2"/>
      <scheme val="minor"/>
    </font>
    <font>
      <sz val="10"/>
      <color theme="1"/>
      <name val="Arial"/>
      <family val="2"/>
    </font>
    <font>
      <b/>
      <sz val="10"/>
      <color theme="1"/>
      <name val="Arial"/>
      <family val="2"/>
    </font>
    <font>
      <sz val="10"/>
      <color rgb="FFFF0000"/>
      <name val="Arial"/>
      <family val="2"/>
    </font>
    <font>
      <b/>
      <sz val="10"/>
      <name val="Arial"/>
      <family val="2"/>
    </font>
    <font>
      <b/>
      <sz val="11"/>
      <color theme="1"/>
      <name val="Arial"/>
      <family val="2"/>
    </font>
    <font>
      <sz val="8"/>
      <name val="Calibri"/>
      <family val="2"/>
      <scheme val="minor"/>
    </font>
    <font>
      <sz val="10"/>
      <name val="Arial"/>
      <family val="2"/>
    </font>
    <font>
      <b/>
      <sz val="12"/>
      <color theme="1"/>
      <name val="Arial"/>
      <family val="2"/>
    </font>
    <font>
      <b/>
      <sz val="10"/>
      <color rgb="FFFF0000"/>
      <name val="Arial"/>
      <family val="2"/>
    </font>
    <font>
      <sz val="10"/>
      <color rgb="FF000000"/>
      <name val="Arial"/>
      <family val="2"/>
    </font>
    <font>
      <sz val="11"/>
      <color rgb="FF000000"/>
      <name val="Calibri"/>
      <family val="2"/>
      <charset val="1"/>
    </font>
    <font>
      <sz val="11"/>
      <color theme="1"/>
      <name val="Calibri"/>
      <family val="2"/>
      <scheme val="minor"/>
    </font>
    <font>
      <b/>
      <sz val="14"/>
      <color theme="1"/>
      <name val="Arial"/>
      <family val="2"/>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CCCC"/>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bgColor rgb="FF000000"/>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s>
  <cellStyleXfs count="5">
    <xf numFmtId="0" fontId="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179">
    <xf numFmtId="0" fontId="0" fillId="0" borderId="0" xfId="0"/>
    <xf numFmtId="0" fontId="1" fillId="0" borderId="2"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0" borderId="0" xfId="0" applyFont="1"/>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3" borderId="2" xfId="0" applyNumberFormat="1" applyFont="1" applyFill="1" applyBorder="1" applyAlignment="1">
      <alignment horizontal="center" vertical="center" wrapText="1"/>
    </xf>
    <xf numFmtId="43" fontId="1" fillId="0" borderId="2" xfId="0" applyNumberFormat="1" applyFont="1" applyBorder="1" applyAlignment="1">
      <alignment horizontal="center" vertical="center" wrapText="1"/>
    </xf>
    <xf numFmtId="2" fontId="1" fillId="0" borderId="0" xfId="0" applyNumberFormat="1" applyFont="1"/>
    <xf numFmtId="0" fontId="1" fillId="0" borderId="0" xfId="0" applyFont="1" applyAlignment="1">
      <alignment horizontal="center"/>
    </xf>
    <xf numFmtId="0" fontId="1" fillId="0" borderId="0" xfId="0" applyFont="1" applyAlignment="1">
      <alignment horizontal="center" vertical="center"/>
    </xf>
    <xf numFmtId="0" fontId="2" fillId="5"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14" fontId="1" fillId="7"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1" fillId="0" borderId="0" xfId="0" applyNumberFormat="1" applyFont="1" applyAlignment="1">
      <alignment horizontal="center"/>
    </xf>
    <xf numFmtId="0" fontId="1" fillId="8" borderId="0" xfId="0" applyFont="1" applyFill="1" applyAlignment="1">
      <alignment horizontal="center"/>
    </xf>
    <xf numFmtId="0" fontId="1" fillId="8" borderId="0" xfId="0" applyFont="1" applyFill="1"/>
    <xf numFmtId="0" fontId="1" fillId="8" borderId="0" xfId="0" applyFont="1" applyFill="1" applyAlignment="1">
      <alignment horizontal="center" vertical="center"/>
    </xf>
    <xf numFmtId="14" fontId="3" fillId="3"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43" fontId="2" fillId="11" borderId="0" xfId="0" applyNumberFormat="1" applyFont="1" applyFill="1" applyAlignment="1">
      <alignment horizontal="center"/>
    </xf>
    <xf numFmtId="0" fontId="1" fillId="11" borderId="0" xfId="0" applyFont="1" applyFill="1" applyAlignment="1">
      <alignment horizontal="center"/>
    </xf>
    <xf numFmtId="14" fontId="1" fillId="11" borderId="2" xfId="0" applyNumberFormat="1" applyFont="1" applyFill="1" applyBorder="1" applyAlignment="1">
      <alignment horizontal="center" vertical="center" wrapText="1"/>
    </xf>
    <xf numFmtId="0" fontId="1" fillId="11" borderId="0" xfId="0" applyFont="1" applyFill="1"/>
    <xf numFmtId="0" fontId="1" fillId="11" borderId="0" xfId="0" applyFont="1" applyFill="1" applyAlignment="1">
      <alignment horizontal="center" vertical="center"/>
    </xf>
    <xf numFmtId="14" fontId="1" fillId="12" borderId="5" xfId="0" applyNumberFormat="1" applyFont="1" applyFill="1" applyBorder="1" applyAlignment="1">
      <alignment horizontal="center" vertical="center" wrapText="1"/>
    </xf>
    <xf numFmtId="0" fontId="1" fillId="12" borderId="0" xfId="0" applyFont="1" applyFill="1" applyAlignment="1">
      <alignment horizontal="center" vertical="center"/>
    </xf>
    <xf numFmtId="43" fontId="2" fillId="13" borderId="0" xfId="0" applyNumberFormat="1" applyFont="1" applyFill="1" applyAlignment="1">
      <alignment horizontal="center"/>
    </xf>
    <xf numFmtId="0" fontId="1" fillId="13" borderId="0" xfId="0" applyFont="1" applyFill="1" applyAlignment="1">
      <alignment horizontal="center"/>
    </xf>
    <xf numFmtId="14" fontId="1" fillId="13" borderId="5" xfId="0" applyNumberFormat="1" applyFont="1" applyFill="1" applyBorder="1" applyAlignment="1">
      <alignment horizontal="center" vertical="center" wrapText="1"/>
    </xf>
    <xf numFmtId="43" fontId="2" fillId="12" borderId="0" xfId="0" applyNumberFormat="1" applyFont="1" applyFill="1" applyAlignment="1">
      <alignment horizontal="center" vertical="center"/>
    </xf>
    <xf numFmtId="0" fontId="1" fillId="12" borderId="0" xfId="0" applyFont="1" applyFill="1" applyAlignment="1">
      <alignment vertical="center"/>
    </xf>
    <xf numFmtId="43" fontId="1" fillId="9" borderId="2" xfId="0" applyNumberFormat="1" applyFont="1" applyFill="1" applyBorder="1" applyAlignment="1">
      <alignment horizontal="center" vertical="center" wrapText="1"/>
    </xf>
    <xf numFmtId="0" fontId="2" fillId="14" borderId="3"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43" fontId="1" fillId="0" borderId="2" xfId="0" applyNumberFormat="1" applyFont="1" applyBorder="1" applyAlignment="1">
      <alignment horizontal="right" vertical="center" wrapText="1"/>
    </xf>
    <xf numFmtId="14" fontId="7" fillId="7" borderId="2" xfId="0" applyNumberFormat="1" applyFont="1" applyFill="1" applyBorder="1" applyAlignment="1">
      <alignment horizontal="center" vertical="center" wrapText="1"/>
    </xf>
    <xf numFmtId="43" fontId="2" fillId="14" borderId="0" xfId="0" applyNumberFormat="1" applyFont="1" applyFill="1" applyAlignment="1">
      <alignment horizontal="center"/>
    </xf>
    <xf numFmtId="0" fontId="2" fillId="14" borderId="0" xfId="0" applyFont="1" applyFill="1"/>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 fillId="9" borderId="2" xfId="0" applyFont="1" applyFill="1" applyBorder="1"/>
    <xf numFmtId="2" fontId="1" fillId="9" borderId="2" xfId="0" applyNumberFormat="1" applyFont="1" applyFill="1" applyBorder="1"/>
    <xf numFmtId="0" fontId="2" fillId="14" borderId="3" xfId="0" applyFont="1" applyFill="1" applyBorder="1" applyAlignment="1">
      <alignment horizontal="left" vertical="center" wrapText="1"/>
    </xf>
    <xf numFmtId="0" fontId="1" fillId="0" borderId="0" xfId="0" applyFont="1" applyAlignment="1">
      <alignment horizontal="left"/>
    </xf>
    <xf numFmtId="49" fontId="1" fillId="0" borderId="0" xfId="0" applyNumberFormat="1" applyFont="1" applyAlignment="1">
      <alignment horizontal="left"/>
    </xf>
    <xf numFmtId="0" fontId="1" fillId="9" borderId="2" xfId="0" applyFont="1" applyFill="1" applyBorder="1" applyAlignment="1">
      <alignment horizontal="center" vertical="center"/>
    </xf>
    <xf numFmtId="2" fontId="1" fillId="9" borderId="2" xfId="0" applyNumberFormat="1" applyFont="1" applyFill="1" applyBorder="1" applyAlignment="1">
      <alignment horizontal="center" vertical="center"/>
    </xf>
    <xf numFmtId="49" fontId="1" fillId="6"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justify" vertical="center" wrapText="1"/>
    </xf>
    <xf numFmtId="43"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7" borderId="2" xfId="0" applyNumberFormat="1" applyFont="1" applyFill="1" applyBorder="1" applyAlignment="1">
      <alignment horizontal="center" vertical="center" wrapText="1"/>
    </xf>
    <xf numFmtId="0" fontId="3" fillId="9" borderId="2" xfId="0" applyFont="1" applyFill="1" applyBorder="1" applyAlignment="1">
      <alignment horizontal="center" vertical="center"/>
    </xf>
    <xf numFmtId="0" fontId="3" fillId="9" borderId="2" xfId="0" applyFont="1" applyFill="1" applyBorder="1"/>
    <xf numFmtId="49" fontId="1" fillId="0" borderId="7" xfId="0" applyNumberFormat="1" applyFont="1" applyBorder="1" applyAlignment="1">
      <alignment horizontal="center" vertical="center" wrapText="1"/>
    </xf>
    <xf numFmtId="0" fontId="10" fillId="0" borderId="0" xfId="0" applyFont="1"/>
    <xf numFmtId="0" fontId="0" fillId="0" borderId="0" xfId="0" applyAlignment="1">
      <alignment horizontal="center"/>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 fillId="9" borderId="2" xfId="0" applyFont="1" applyFill="1" applyBorder="1" applyAlignment="1">
      <alignment horizontal="left" vertical="center" wrapText="1"/>
    </xf>
    <xf numFmtId="8" fontId="1" fillId="0" borderId="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6" fontId="1" fillId="0" borderId="2" xfId="0" applyNumberFormat="1" applyFont="1" applyBorder="1" applyAlignment="1">
      <alignment horizontal="center" vertical="center" wrapText="1"/>
    </xf>
    <xf numFmtId="8" fontId="2" fillId="14" borderId="0" xfId="0" applyNumberFormat="1" applyFont="1" applyFill="1" applyAlignment="1">
      <alignment horizontal="center"/>
    </xf>
    <xf numFmtId="49" fontId="1" fillId="17" borderId="2" xfId="0" applyNumberFormat="1" applyFont="1" applyFill="1" applyBorder="1" applyAlignment="1">
      <alignment horizontal="center" vertical="center" wrapText="1"/>
    </xf>
    <xf numFmtId="49" fontId="1" fillId="0" borderId="2" xfId="0" applyNumberFormat="1" applyFont="1" applyBorder="1" applyAlignment="1">
      <alignment horizontal="left" vertical="center" wrapText="1"/>
    </xf>
    <xf numFmtId="0" fontId="1" fillId="9" borderId="2" xfId="0" applyFont="1" applyFill="1" applyBorder="1" applyAlignment="1">
      <alignment vertical="center" wrapText="1"/>
    </xf>
    <xf numFmtId="14" fontId="1" fillId="0" borderId="2" xfId="0" applyNumberFormat="1" applyFont="1" applyBorder="1" applyAlignment="1">
      <alignment horizontal="right" vertical="center" wrapText="1"/>
    </xf>
    <xf numFmtId="14" fontId="0" fillId="0" borderId="0" xfId="0" applyNumberFormat="1" applyAlignment="1">
      <alignment horizontal="center" vertical="center"/>
    </xf>
    <xf numFmtId="43" fontId="1" fillId="0" borderId="2" xfId="1" applyFont="1" applyFill="1" applyBorder="1" applyAlignment="1">
      <alignment horizontal="center" vertical="center"/>
    </xf>
    <xf numFmtId="49" fontId="1" fillId="0" borderId="9" xfId="0" applyNumberFormat="1" applyFont="1" applyBorder="1" applyAlignment="1">
      <alignment horizontal="center" vertical="center" wrapText="1"/>
    </xf>
    <xf numFmtId="8" fontId="1" fillId="0" borderId="10" xfId="0" applyNumberFormat="1" applyFont="1" applyBorder="1" applyAlignment="1">
      <alignment horizontal="center" vertical="center" wrapText="1"/>
    </xf>
    <xf numFmtId="8" fontId="1" fillId="0" borderId="13" xfId="0" applyNumberFormat="1" applyFont="1" applyBorder="1" applyAlignment="1">
      <alignment horizontal="center" vertical="center" wrapText="1"/>
    </xf>
    <xf numFmtId="14" fontId="0" fillId="0" borderId="11" xfId="0" applyNumberFormat="1" applyBorder="1" applyAlignment="1">
      <alignment horizontal="center" vertical="center"/>
    </xf>
    <xf numFmtId="0" fontId="1" fillId="0" borderId="14" xfId="0" applyFont="1" applyBorder="1" applyAlignment="1">
      <alignment horizontal="center" vertical="center" wrapText="1"/>
    </xf>
    <xf numFmtId="8" fontId="1" fillId="0" borderId="9"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0" fillId="0" borderId="0" xfId="0" applyAlignment="1">
      <alignment horizontal="left" vertical="center"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14" fontId="7" fillId="0" borderId="2" xfId="0" applyNumberFormat="1" applyFont="1" applyBorder="1" applyAlignment="1">
      <alignment horizontal="center" vertical="center" wrapText="1"/>
    </xf>
    <xf numFmtId="0" fontId="1" fillId="13" borderId="0" xfId="0" applyFont="1" applyFill="1" applyAlignment="1">
      <alignment horizontal="center" vertical="center" wrapText="1"/>
    </xf>
    <xf numFmtId="0" fontId="1" fillId="9" borderId="2" xfId="0" applyFont="1" applyFill="1" applyBorder="1" applyAlignment="1">
      <alignment horizontal="center" vertical="center" wrapText="1"/>
    </xf>
    <xf numFmtId="2" fontId="1" fillId="9" borderId="2" xfId="0" applyNumberFormat="1" applyFont="1" applyFill="1" applyBorder="1" applyAlignment="1">
      <alignment vertical="center" wrapText="1"/>
    </xf>
    <xf numFmtId="0" fontId="3" fillId="9" borderId="2" xfId="0" applyFont="1" applyFill="1" applyBorder="1" applyAlignment="1">
      <alignment vertical="center" wrapText="1"/>
    </xf>
    <xf numFmtId="0" fontId="1" fillId="0" borderId="0" xfId="0" applyFont="1" applyAlignment="1">
      <alignment vertical="center" wrapText="1"/>
    </xf>
    <xf numFmtId="0" fontId="11" fillId="17" borderId="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0" xfId="0" applyAlignment="1">
      <alignment horizontal="center" vertical="center" wrapText="1"/>
    </xf>
    <xf numFmtId="14" fontId="0" fillId="0" borderId="2" xfId="0" applyNumberFormat="1" applyBorder="1" applyAlignment="1">
      <alignment horizontal="center" vertical="center" wrapText="1"/>
    </xf>
    <xf numFmtId="43" fontId="1" fillId="0" borderId="2" xfId="1" applyFont="1" applyFill="1" applyBorder="1" applyAlignment="1">
      <alignment horizontal="center" vertical="center" wrapText="1"/>
    </xf>
    <xf numFmtId="0" fontId="10" fillId="0" borderId="2" xfId="0" applyFont="1" applyBorder="1" applyAlignment="1">
      <alignment horizontal="center" vertical="center" wrapText="1"/>
    </xf>
    <xf numFmtId="4" fontId="0" fillId="0" borderId="0" xfId="0" applyNumberFormat="1" applyAlignment="1">
      <alignment vertical="center" wrapText="1"/>
    </xf>
    <xf numFmtId="44" fontId="1" fillId="0" borderId="2" xfId="0" applyNumberFormat="1" applyFont="1" applyBorder="1" applyAlignment="1">
      <alignment horizontal="center" vertical="center" wrapText="1"/>
    </xf>
    <xf numFmtId="44" fontId="1" fillId="17" borderId="2" xfId="0" applyNumberFormat="1" applyFont="1" applyFill="1" applyBorder="1" applyAlignment="1">
      <alignment horizontal="center" vertical="center" wrapText="1"/>
    </xf>
    <xf numFmtId="44" fontId="1" fillId="0" borderId="2" xfId="1" applyNumberFormat="1" applyFont="1" applyFill="1" applyBorder="1" applyAlignment="1">
      <alignment horizontal="center" vertical="center" wrapText="1"/>
    </xf>
    <xf numFmtId="44" fontId="0" fillId="17" borderId="2" xfId="0" applyNumberFormat="1" applyFill="1" applyBorder="1" applyAlignment="1">
      <alignment horizontal="center" wrapText="1"/>
    </xf>
    <xf numFmtId="44" fontId="1" fillId="0" borderId="10"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9" xfId="0" applyNumberFormat="1" applyFont="1" applyBorder="1" applyAlignment="1">
      <alignment horizontal="center" vertical="center" wrapText="1"/>
    </xf>
    <xf numFmtId="44" fontId="1" fillId="0" borderId="2" xfId="0" applyNumberFormat="1" applyFont="1" applyBorder="1" applyAlignment="1">
      <alignment horizontal="justify" vertical="center" wrapText="1"/>
    </xf>
    <xf numFmtId="44" fontId="7" fillId="0" borderId="2" xfId="0" applyNumberFormat="1" applyFont="1" applyBorder="1" applyAlignment="1">
      <alignment horizontal="center" vertical="center" wrapText="1"/>
    </xf>
    <xf numFmtId="44" fontId="2" fillId="13" borderId="0" xfId="0" applyNumberFormat="1" applyFont="1" applyFill="1" applyAlignment="1">
      <alignment horizontal="center"/>
    </xf>
    <xf numFmtId="0" fontId="8" fillId="14" borderId="16" xfId="0" applyFont="1" applyFill="1" applyBorder="1" applyAlignment="1">
      <alignment horizontal="center" vertical="center" wrapText="1"/>
    </xf>
    <xf numFmtId="0" fontId="8" fillId="14" borderId="16" xfId="0" applyFont="1" applyFill="1" applyBorder="1" applyAlignment="1">
      <alignment horizontal="right" vertical="center" wrapText="1"/>
    </xf>
    <xf numFmtId="44" fontId="8" fillId="14" borderId="0" xfId="0" applyNumberFormat="1" applyFont="1" applyFill="1" applyAlignment="1">
      <alignment horizontal="center" vertical="center" wrapText="1"/>
    </xf>
    <xf numFmtId="0" fontId="8" fillId="14" borderId="0" xfId="0" applyFont="1" applyFill="1" applyAlignment="1">
      <alignment vertical="center" wrapText="1"/>
    </xf>
    <xf numFmtId="0" fontId="8" fillId="14" borderId="0" xfId="0" applyFont="1" applyFill="1" applyAlignment="1">
      <alignment horizontal="center" vertical="center" wrapText="1"/>
    </xf>
    <xf numFmtId="4" fontId="2" fillId="9" borderId="2" xfId="0" applyNumberFormat="1" applyFont="1" applyFill="1" applyBorder="1" applyAlignment="1">
      <alignment horizontal="center" vertical="center" wrapText="1"/>
    </xf>
    <xf numFmtId="44" fontId="11" fillId="0" borderId="2" xfId="0" applyNumberFormat="1" applyFont="1" applyBorder="1" applyAlignment="1">
      <alignment horizontal="center" vertical="center" wrapText="1"/>
    </xf>
    <xf numFmtId="0" fontId="1" fillId="0" borderId="0" xfId="0" applyFont="1" applyAlignment="1">
      <alignment horizontal="justify" vertical="center" wrapText="1"/>
    </xf>
    <xf numFmtId="44"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1" fillId="17" borderId="15" xfId="0" applyNumberFormat="1" applyFont="1" applyFill="1" applyBorder="1" applyAlignment="1">
      <alignment horizontal="center" vertical="center" wrapText="1"/>
    </xf>
    <xf numFmtId="0" fontId="8" fillId="14" borderId="16" xfId="0" applyFont="1" applyFill="1" applyBorder="1" applyAlignment="1">
      <alignment horizontal="justify" vertical="center" wrapText="1"/>
    </xf>
    <xf numFmtId="0" fontId="2" fillId="9" borderId="2" xfId="0" applyFont="1" applyFill="1" applyBorder="1" applyAlignment="1">
      <alignment horizontal="justify" vertical="center" wrapText="1"/>
    </xf>
    <xf numFmtId="0" fontId="11" fillId="0" borderId="2" xfId="0" applyFont="1" applyBorder="1" applyAlignment="1">
      <alignment horizontal="justify" vertical="center" wrapText="1"/>
    </xf>
    <xf numFmtId="49" fontId="1" fillId="0" borderId="2" xfId="0" applyNumberFormat="1" applyFont="1" applyBorder="1" applyAlignment="1">
      <alignment horizontal="justify" vertical="center" wrapText="1"/>
    </xf>
    <xf numFmtId="0" fontId="0" fillId="0" borderId="2" xfId="0" applyBorder="1" applyAlignment="1">
      <alignment horizontal="justify" vertical="center" wrapText="1"/>
    </xf>
    <xf numFmtId="49" fontId="1" fillId="0" borderId="9" xfId="0" applyNumberFormat="1" applyFont="1" applyBorder="1" applyAlignment="1">
      <alignment horizontal="justify" vertical="center" wrapText="1"/>
    </xf>
    <xf numFmtId="49" fontId="1" fillId="0" borderId="0" xfId="0" applyNumberFormat="1" applyFont="1" applyAlignment="1">
      <alignment horizontal="justify" vertical="center" wrapText="1"/>
    </xf>
    <xf numFmtId="49" fontId="1" fillId="0" borderId="7" xfId="0" applyNumberFormat="1" applyFont="1" applyBorder="1" applyAlignment="1">
      <alignment horizontal="justify" vertical="center" wrapText="1"/>
    </xf>
    <xf numFmtId="49" fontId="1" fillId="0" borderId="11" xfId="0" applyNumberFormat="1" applyFont="1" applyBorder="1" applyAlignment="1">
      <alignment horizontal="justify" vertical="center" wrapText="1"/>
    </xf>
    <xf numFmtId="49" fontId="1" fillId="0" borderId="10" xfId="0" applyNumberFormat="1" applyFont="1" applyBorder="1" applyAlignment="1">
      <alignment horizontal="justify" vertical="center" wrapText="1"/>
    </xf>
    <xf numFmtId="49" fontId="1" fillId="17" borderId="2" xfId="0" applyNumberFormat="1" applyFont="1" applyFill="1" applyBorder="1" applyAlignment="1">
      <alignment horizontal="justify" vertical="center" wrapText="1"/>
    </xf>
    <xf numFmtId="0" fontId="0" fillId="0" borderId="0" xfId="0" applyAlignment="1">
      <alignment horizontal="justify" vertical="center" wrapText="1"/>
    </xf>
    <xf numFmtId="49" fontId="10" fillId="0" borderId="2" xfId="0" applyNumberFormat="1" applyFont="1" applyBorder="1" applyAlignment="1">
      <alignment horizontal="justify"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justify" vertical="center" wrapText="1"/>
    </xf>
    <xf numFmtId="44" fontId="10" fillId="0" borderId="2" xfId="0" applyNumberFormat="1" applyFont="1" applyBorder="1" applyAlignment="1">
      <alignment horizontal="center" vertical="center" wrapText="1"/>
    </xf>
    <xf numFmtId="43" fontId="10" fillId="0" borderId="2" xfId="0" applyNumberFormat="1" applyFont="1" applyBorder="1" applyAlignment="1">
      <alignment horizontal="center" vertical="center" wrapText="1"/>
    </xf>
    <xf numFmtId="17" fontId="10" fillId="0" borderId="2" xfId="0" applyNumberFormat="1" applyFont="1" applyBorder="1" applyAlignment="1">
      <alignment horizontal="center" vertical="center" wrapText="1"/>
    </xf>
    <xf numFmtId="44" fontId="10" fillId="16" borderId="2" xfId="0" applyNumberFormat="1" applyFont="1" applyFill="1" applyBorder="1" applyAlignment="1">
      <alignment horizontal="center" vertical="center" wrapText="1"/>
    </xf>
    <xf numFmtId="0" fontId="10" fillId="16" borderId="2" xfId="0" applyFont="1" applyFill="1" applyBorder="1" applyAlignment="1">
      <alignment horizontal="justify" vertical="center" wrapText="1"/>
    </xf>
    <xf numFmtId="44" fontId="10" fillId="0" borderId="10" xfId="0" applyNumberFormat="1" applyFont="1" applyBorder="1" applyAlignment="1">
      <alignment horizontal="center" vertical="center" wrapText="1"/>
    </xf>
    <xf numFmtId="44" fontId="10" fillId="16" borderId="13" xfId="0" applyNumberFormat="1" applyFont="1" applyFill="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10" fillId="15" borderId="2" xfId="0" applyFont="1" applyFill="1" applyBorder="1" applyAlignment="1">
      <alignment horizontal="center" vertical="center" wrapText="1"/>
    </xf>
    <xf numFmtId="0" fontId="10" fillId="16" borderId="11" xfId="0" applyFont="1" applyFill="1" applyBorder="1" applyAlignment="1">
      <alignment horizontal="left" vertical="center" wrapText="1"/>
    </xf>
    <xf numFmtId="4" fontId="10" fillId="0" borderId="2" xfId="0" applyNumberFormat="1" applyFont="1" applyBorder="1" applyAlignment="1">
      <alignment horizontal="center" vertical="center" wrapText="1"/>
    </xf>
    <xf numFmtId="0" fontId="10" fillId="16" borderId="10" xfId="0" applyFont="1" applyFill="1" applyBorder="1" applyAlignment="1">
      <alignment horizontal="left" vertical="center" wrapText="1"/>
    </xf>
    <xf numFmtId="4" fontId="10" fillId="16" borderId="10" xfId="0" applyNumberFormat="1" applyFont="1" applyFill="1" applyBorder="1" applyAlignment="1">
      <alignment horizontal="center" vertical="center" wrapText="1"/>
    </xf>
    <xf numFmtId="4" fontId="10" fillId="16" borderId="12" xfId="0" applyNumberFormat="1" applyFont="1" applyFill="1" applyBorder="1" applyAlignment="1">
      <alignment horizontal="center" vertical="center" wrapText="1"/>
    </xf>
    <xf numFmtId="4" fontId="10" fillId="16" borderId="0" xfId="0" applyNumberFormat="1" applyFont="1" applyFill="1" applyAlignment="1">
      <alignment horizontal="center" vertical="center" wrapText="1"/>
    </xf>
    <xf numFmtId="0" fontId="10" fillId="16" borderId="2" xfId="0" applyFont="1" applyFill="1" applyBorder="1" applyAlignment="1">
      <alignment vertical="center" wrapText="1"/>
    </xf>
    <xf numFmtId="4" fontId="10" fillId="16" borderId="2" xfId="0" applyNumberFormat="1" applyFont="1" applyFill="1" applyBorder="1" applyAlignment="1">
      <alignment horizontal="center" vertical="center" wrapText="1"/>
    </xf>
    <xf numFmtId="0" fontId="2" fillId="11" borderId="4" xfId="0" applyFont="1" applyFill="1" applyBorder="1" applyAlignment="1">
      <alignment horizontal="right"/>
    </xf>
    <xf numFmtId="0" fontId="2" fillId="12" borderId="0" xfId="0" applyFont="1" applyFill="1" applyAlignment="1">
      <alignment horizontal="right" vertical="center"/>
    </xf>
    <xf numFmtId="0" fontId="5" fillId="11" borderId="0" xfId="0" applyFont="1" applyFill="1" applyAlignment="1">
      <alignment horizontal="center" vertical="center"/>
    </xf>
    <xf numFmtId="0" fontId="2" fillId="13" borderId="6" xfId="0" applyFont="1" applyFill="1" applyBorder="1" applyAlignment="1">
      <alignment horizontal="right"/>
    </xf>
    <xf numFmtId="0" fontId="8" fillId="8" borderId="0" xfId="0" applyFont="1" applyFill="1" applyAlignment="1">
      <alignment horizontal="center" vertical="center"/>
    </xf>
    <xf numFmtId="0" fontId="5" fillId="8" borderId="0" xfId="0" applyFont="1" applyFill="1" applyAlignment="1">
      <alignment horizontal="center" vertical="center"/>
    </xf>
    <xf numFmtId="0" fontId="2" fillId="13" borderId="0" xfId="0" applyFont="1" applyFill="1" applyAlignment="1">
      <alignment horizontal="right"/>
    </xf>
    <xf numFmtId="0" fontId="13" fillId="8" borderId="17" xfId="0" applyFont="1" applyFill="1" applyBorder="1" applyAlignment="1">
      <alignment horizontal="center" vertical="center"/>
    </xf>
    <xf numFmtId="0" fontId="2" fillId="13" borderId="18" xfId="0" applyFont="1" applyFill="1" applyBorder="1" applyAlignment="1">
      <alignment horizontal="right"/>
    </xf>
    <xf numFmtId="0" fontId="2" fillId="13" borderId="6" xfId="0" applyFont="1" applyFill="1" applyBorder="1" applyAlignment="1">
      <alignment horizontal="center"/>
    </xf>
    <xf numFmtId="0" fontId="13" fillId="10" borderId="17" xfId="0" applyFont="1" applyFill="1" applyBorder="1" applyAlignment="1">
      <alignment horizontal="center" vertical="center" wrapText="1"/>
    </xf>
    <xf numFmtId="0" fontId="8" fillId="10" borderId="0" xfId="0" applyFont="1" applyFill="1" applyAlignment="1">
      <alignment horizontal="center" vertical="center"/>
    </xf>
    <xf numFmtId="0" fontId="2" fillId="14" borderId="6" xfId="0" applyFont="1" applyFill="1" applyBorder="1" applyAlignment="1">
      <alignment horizontal="right"/>
    </xf>
  </cellXfs>
  <cellStyles count="5">
    <cellStyle name="Moeda 2" xfId="4" xr:uid="{EBD57E62-8EE8-46A7-AD74-37DBD72FEE39}"/>
    <cellStyle name="Normal" xfId="0" builtinId="0"/>
    <cellStyle name="Vírgula" xfId="1" builtinId="3"/>
    <cellStyle name="Vírgula 2" xfId="2" xr:uid="{00000000-0005-0000-0000-000002000000}"/>
    <cellStyle name="Vírgula 3" xfId="3" xr:uid="{00000000-0005-0000-0000-000003000000}"/>
  </cellStyles>
  <dxfs count="9">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993300"/>
      <color rgb="FFFFB28B"/>
      <color rgb="FFFF9966"/>
      <color rgb="FFFFCC99"/>
      <color rgb="FF800000"/>
      <color rgb="FFFF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dré Diniz" id="{1131EC0C-FF64-43BD-BF76-F9AF5D575F9C}" userId="75beee9f7e873a73" providerId="Windows Live"/>
  <person displayName="IAMARA CRISTINA GROSSI OLIVEIRA" id="{531C09CE-4C52-4B8A-AA90-D13B8E2589E6}" userId="S::4510429@tcesc.tc.br::cd8f40c1-9836-467e-8157-cb01da9d88a5" providerId="AD"/>
  <person displayName="DANIEL DE BRITO MORO" id="{E3D19638-1802-497D-98E1-DFD198571400}" userId="S::4511301@tcesc.tc.br::005629ab-78b6-4429-b8aa-c9ba008402b3" providerId="AD"/>
  <person displayName="Guest User" id="{EDEE82C6-8F1B-4772-AF19-1268ACE919E6}" userId="S::urn:spo:anon#300244d7490e97cb32dbf4d506949ab21dc3ce593242c800085ee4f029260cd2::" providerId="AD"/>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9" dT="2022-08-08T18:27:15.74" personId="{EDEE82C6-8F1B-4772-AF19-1268ACE919E6}" id="{10D3EB78-1959-44C5-8EEE-7BDC12C456DA}">
    <text>https://consulta.tce.sc.gov.br/Diario/dotc-e2022-07-22.pdf</text>
  </threadedComment>
</ThreadedComments>
</file>

<file path=xl/threadedComments/threadedComment10.xml><?xml version="1.0" encoding="utf-8"?>
<ThreadedComments xmlns="http://schemas.microsoft.com/office/spreadsheetml/2018/threadedcomments" xmlns:x="http://schemas.openxmlformats.org/spreadsheetml/2006/main">
  <threadedComment ref="B3" dT="2022-07-12T17:07:42.52" personId="{1131EC0C-FF64-43BD-BF76-F9AF5D575F9C}" id="{B9C0176F-DB51-4801-B5A4-5AD2EB7F7574}">
    <text>Justificar a nova contratação, quando o objeto não estiver previsto em "Avaliação das Contratações"</text>
  </threadedComment>
</ThreadedComments>
</file>

<file path=xl/threadedComments/threadedComment11.xml><?xml version="1.0" encoding="utf-8"?>
<ThreadedComments xmlns="http://schemas.microsoft.com/office/spreadsheetml/2018/threadedcomments" xmlns:x="http://schemas.openxmlformats.org/spreadsheetml/2006/main">
  <threadedComment ref="B3" dT="2022-07-12T17:07:42.52" personId="{1131EC0C-FF64-43BD-BF76-F9AF5D575F9C}" id="{B9C0176F-DB51-4802-B5A4-5AD2EB7F7574}">
    <text>Justificar a nova contratação, quando o objeto não estiver previsto em "Avaliação das Contratações"</text>
  </threadedComment>
</ThreadedComments>
</file>

<file path=xl/threadedComments/threadedComment12.xml><?xml version="1.0" encoding="utf-8"?>
<ThreadedComments xmlns="http://schemas.microsoft.com/office/spreadsheetml/2018/threadedcomments" xmlns:x="http://schemas.openxmlformats.org/spreadsheetml/2006/main">
  <threadedComment ref="B3" dT="2022-07-12T17:07:42.52" personId="{1131EC0C-FF64-43BD-BF76-F9AF5D575F9C}" id="{B9C0176F-DB51-4803-B5A4-5AD2EB7F7574}">
    <text>Justificar a nova contratação, quando o objeto não estiver previsto em "Avaliação das Contratações"</text>
  </threadedComment>
</ThreadedComments>
</file>

<file path=xl/threadedComments/threadedComment13.xml><?xml version="1.0" encoding="utf-8"?>
<ThreadedComments xmlns="http://schemas.microsoft.com/office/spreadsheetml/2018/threadedcomments" xmlns:x="http://schemas.openxmlformats.org/spreadsheetml/2006/main">
  <threadedComment ref="B3" dT="2022-07-12T17:07:42.52" personId="{1131EC0C-FF64-43BD-BF76-F9AF5D575F9C}" id="{B9C0176F-DB51-4804-B5A4-5AD2EB7F7574}">
    <text>Justificar a nova contratação, quando o objeto não estiver previsto em "Avaliação das Contratações"</text>
  </threadedComment>
</ThreadedComments>
</file>

<file path=xl/threadedComments/threadedComment2.xml><?xml version="1.0" encoding="utf-8"?>
<ThreadedComments xmlns="http://schemas.microsoft.com/office/spreadsheetml/2018/threadedcomments" xmlns:x="http://schemas.openxmlformats.org/spreadsheetml/2006/main">
  <threadedComment ref="G93" dT="2022-08-08T18:27:15.74" personId="{EDEE82C6-8F1B-4772-AF19-1268ACE919E6}" id="{10D3EB78-1959-44C6-8EEE-7BDC12C456DA}">
    <text>https://consulta.tce.sc.gov.br/Diario/dotc-e2022-07-22.pdf</text>
  </threadedComment>
</ThreadedComments>
</file>

<file path=xl/threadedComments/threadedComment3.xml><?xml version="1.0" encoding="utf-8"?>
<ThreadedComments xmlns="http://schemas.microsoft.com/office/spreadsheetml/2018/threadedcomments" xmlns:x="http://schemas.openxmlformats.org/spreadsheetml/2006/main">
  <threadedComment ref="C125" dT="2022-08-08T21:36:19.39" personId="{E3D19638-1802-497D-98E1-DFD198571400}" id="{BBA27AE3-FE11-4EF2-A3ED-0CCC7B4BB559}">
    <text>https://consulta.tce.sc.gov.br/Diario/dotc-e2022-07-22.pdf</text>
  </threadedComment>
</ThreadedComments>
</file>

<file path=xl/threadedComments/threadedComment4.xml><?xml version="1.0" encoding="utf-8"?>
<ThreadedComments xmlns="http://schemas.microsoft.com/office/spreadsheetml/2018/threadedcomments" xmlns:x="http://schemas.openxmlformats.org/spreadsheetml/2006/main">
  <threadedComment ref="B3" dT="2022-07-12T17:07:42.52" personId="{1131EC0C-FF64-43BD-BF76-F9AF5D575F9C}" id="{1389E0E4-CE19-456E-BD62-01EEDB922121}">
    <text>Justificar a nova contratação, quando o objeto não estiver previsto em "Avaliação das Contratações"</text>
  </threadedComment>
  <threadedComment ref="E4" dT="2022-08-03T20:52:58.14" personId="{531C09CE-4C52-4B8A-AA90-D13B8E2589E6}" id="{97E4B6C2-6DFF-4D9C-8CCB-9CD8781BDFD4}">
    <text>O número de sessões dependerá de escolha de cada participante, sendo necessária, no mínimo, 1 sessão por servidor. O número de participantes por turma e o número de turmas dependem da quantidade de servidores inscritos para participar do Programa.</text>
  </threadedComment>
</ThreadedComments>
</file>

<file path=xl/threadedComments/threadedComment5.xml><?xml version="1.0" encoding="utf-8"?>
<ThreadedComments xmlns="http://schemas.microsoft.com/office/spreadsheetml/2018/threadedcomments" xmlns:x="http://schemas.openxmlformats.org/spreadsheetml/2006/main">
  <threadedComment ref="B3" dT="2022-07-12T17:07:42.52" personId="{1131EC0C-FF64-43BD-BF76-F9AF5D575F9C}" id="{B9C0176F-DB51-47FC-B5A4-5AD2EB7F7574}">
    <text>Justificar a nova contratação, quando o objeto não estiver previsto em "Avaliação das Contratações"</text>
  </threadedComment>
</ThreadedComments>
</file>

<file path=xl/threadedComments/threadedComment6.xml><?xml version="1.0" encoding="utf-8"?>
<ThreadedComments xmlns="http://schemas.microsoft.com/office/spreadsheetml/2018/threadedcomments" xmlns:x="http://schemas.openxmlformats.org/spreadsheetml/2006/main">
  <threadedComment ref="B3" dT="2022-07-12T17:07:42.52" personId="{1131EC0C-FF64-43BD-BF76-F9AF5D575F9C}" id="{B9C0176F-DB51-47FD-B5A4-5AD2EB7F7574}">
    <text>Justificar a nova contratação, quando o objeto não estiver previsto em "Avaliação das Contratações"</text>
  </threadedComment>
</ThreadedComments>
</file>

<file path=xl/threadedComments/threadedComment7.xml><?xml version="1.0" encoding="utf-8"?>
<ThreadedComments xmlns="http://schemas.microsoft.com/office/spreadsheetml/2018/threadedcomments" xmlns:x="http://schemas.openxmlformats.org/spreadsheetml/2006/main">
  <threadedComment ref="B3" dT="2022-07-12T17:07:42.52" personId="{1131EC0C-FF64-43BD-BF76-F9AF5D575F9C}" id="{B9C0176F-DB51-47FE-B5A4-5AD2EB7F7574}">
    <text>Justificar a nova contratação, quando o objeto não estiver previsto em "Avaliação das Contratações"</text>
  </threadedComment>
</ThreadedComments>
</file>

<file path=xl/threadedComments/threadedComment8.xml><?xml version="1.0" encoding="utf-8"?>
<ThreadedComments xmlns="http://schemas.microsoft.com/office/spreadsheetml/2018/threadedcomments" xmlns:x="http://schemas.openxmlformats.org/spreadsheetml/2006/main">
  <threadedComment ref="B3" dT="2022-07-12T17:07:42.52" personId="{1131EC0C-FF64-43BD-BF76-F9AF5D575F9C}" id="{B9C0176F-DB51-47FF-B5A4-5AD2EB7F7574}">
    <text>Justificar a nova contratação, quando o objeto não estiver previsto em "Avaliação das Contratações"</text>
  </threadedComment>
  <threadedComment ref="B30" dT="2022-08-08T21:36:19.39" personId="{E3D19638-1802-497D-98E1-DFD198571400}" id="{BBA27AE3-FE11-4EF3-A3ED-0CCC7B4BB559}">
    <text>https://consulta.tce.sc.gov.br/Diario/dotc-e2022-07-22.pdf</text>
  </threadedComment>
</ThreadedComments>
</file>

<file path=xl/threadedComments/threadedComment9.xml><?xml version="1.0" encoding="utf-8"?>
<ThreadedComments xmlns="http://schemas.microsoft.com/office/spreadsheetml/2018/threadedcomments" xmlns:x="http://schemas.openxmlformats.org/spreadsheetml/2006/main">
  <threadedComment ref="B3" dT="2022-07-12T17:07:42.52" personId="{1131EC0C-FF64-43BD-BF76-F9AF5D575F9C}" id="{B9C0176F-DB51-4800-B5A4-5AD2EB7F7574}">
    <text>Justificar a nova contratação, quando o objeto não estiver previsto em "Avaliação das Contratações"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microsoft.com/office/2017/10/relationships/threadedComment" Target="../threadedComments/threadedComment9.x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8"/>
  <sheetViews>
    <sheetView showGridLines="0" zoomScale="85" zoomScaleNormal="85" workbookViewId="0">
      <pane xSplit="5" ySplit="3" topLeftCell="F4" activePane="bottomRight" state="frozen"/>
      <selection pane="bottomRight" activeCell="L4" sqref="B4:L48"/>
      <selection pane="bottomLeft" activeCell="L4" sqref="B4:L48"/>
      <selection pane="topRight" activeCell="L4" sqref="B4:L48"/>
    </sheetView>
  </sheetViews>
  <sheetFormatPr defaultColWidth="34.42578125" defaultRowHeight="12.75"/>
  <cols>
    <col min="1" max="1" width="3.42578125" style="5" customWidth="1"/>
    <col min="2" max="4" width="11.5703125" style="5" customWidth="1"/>
    <col min="5" max="5" width="25" style="13" customWidth="1"/>
    <col min="6" max="6" width="15.85546875" style="5" customWidth="1"/>
    <col min="7" max="7" width="36.42578125" style="5" customWidth="1"/>
    <col min="8" max="13" width="14.42578125" style="12" customWidth="1"/>
    <col min="14" max="14" width="15.42578125" style="12" hidden="1" customWidth="1"/>
    <col min="15" max="15" width="11" style="5" customWidth="1"/>
    <col min="16" max="16" width="12.5703125" style="12" customWidth="1"/>
    <col min="17" max="17" width="12.5703125" style="13" customWidth="1"/>
    <col min="18" max="18" width="27.5703125" style="12" customWidth="1"/>
    <col min="19" max="16384" width="34.42578125" style="5"/>
  </cols>
  <sheetData>
    <row r="1" spans="1:19" ht="15">
      <c r="A1" s="168" t="s">
        <v>0</v>
      </c>
      <c r="B1" s="168"/>
      <c r="C1" s="168"/>
      <c r="D1" s="168"/>
      <c r="E1" s="168"/>
      <c r="F1" s="168"/>
      <c r="G1" s="168"/>
      <c r="H1" s="168"/>
      <c r="I1" s="168"/>
      <c r="J1" s="168"/>
      <c r="K1" s="168"/>
      <c r="L1" s="168"/>
      <c r="M1" s="168"/>
      <c r="N1" s="168"/>
      <c r="O1" s="168"/>
      <c r="P1" s="168"/>
      <c r="Q1" s="168"/>
      <c r="R1" s="168"/>
    </row>
    <row r="2" spans="1:19" ht="13.5" thickBot="1">
      <c r="A2" s="167" t="s">
        <v>1</v>
      </c>
      <c r="B2" s="167"/>
      <c r="C2" s="167"/>
      <c r="D2" s="167"/>
      <c r="E2" s="167"/>
      <c r="F2" s="167"/>
      <c r="G2" s="167"/>
      <c r="H2" s="167"/>
      <c r="I2" s="38">
        <f>SUM(I4:I59)</f>
        <v>13894299.360000001</v>
      </c>
      <c r="J2" s="34"/>
      <c r="K2" s="34"/>
      <c r="L2" s="34"/>
      <c r="M2" s="34"/>
      <c r="N2" s="33">
        <f ca="1">TODAY()</f>
        <v>45007</v>
      </c>
      <c r="O2" s="39"/>
      <c r="P2" s="34"/>
      <c r="Q2" s="34"/>
      <c r="R2" s="34"/>
    </row>
    <row r="3" spans="1:19" ht="25.5">
      <c r="A3" s="26" t="s">
        <v>2</v>
      </c>
      <c r="B3" s="26" t="s">
        <v>3</v>
      </c>
      <c r="C3" s="26" t="s">
        <v>4</v>
      </c>
      <c r="D3" s="27" t="s">
        <v>5</v>
      </c>
      <c r="E3" s="27" t="s">
        <v>6</v>
      </c>
      <c r="F3" s="27" t="s">
        <v>7</v>
      </c>
      <c r="G3" s="27" t="s">
        <v>8</v>
      </c>
      <c r="H3" s="27" t="s">
        <v>9</v>
      </c>
      <c r="I3" s="27" t="s">
        <v>10</v>
      </c>
      <c r="J3" s="27" t="s">
        <v>11</v>
      </c>
      <c r="K3" s="4" t="s">
        <v>12</v>
      </c>
      <c r="L3" s="4" t="s">
        <v>13</v>
      </c>
      <c r="M3" s="27" t="s">
        <v>14</v>
      </c>
      <c r="N3" s="27" t="s">
        <v>15</v>
      </c>
      <c r="O3" s="27" t="s">
        <v>16</v>
      </c>
      <c r="P3" s="27" t="s">
        <v>17</v>
      </c>
      <c r="Q3" s="27" t="s">
        <v>18</v>
      </c>
      <c r="R3" s="27" t="s">
        <v>19</v>
      </c>
    </row>
    <row r="4" spans="1:19" ht="25.5">
      <c r="A4" s="14">
        <v>1</v>
      </c>
      <c r="B4" s="7" t="s">
        <v>20</v>
      </c>
      <c r="C4" s="18" t="s">
        <v>21</v>
      </c>
      <c r="D4" s="18" t="s">
        <v>22</v>
      </c>
      <c r="E4" s="19" t="s">
        <v>23</v>
      </c>
      <c r="F4" s="18" t="s">
        <v>24</v>
      </c>
      <c r="G4" s="1" t="s">
        <v>25</v>
      </c>
      <c r="H4" s="10">
        <v>0</v>
      </c>
      <c r="I4" s="10">
        <v>17395</v>
      </c>
      <c r="J4" s="8">
        <v>44398</v>
      </c>
      <c r="K4" s="9">
        <v>44398</v>
      </c>
      <c r="L4" s="9">
        <v>44762</v>
      </c>
      <c r="M4" s="8">
        <f t="shared" ref="M4:M48" si="0">IF(L4="","",L4-90)</f>
        <v>44672</v>
      </c>
      <c r="N4" s="8">
        <f t="shared" ref="N4:N25" ca="1" si="1">TODAY()</f>
        <v>45007</v>
      </c>
      <c r="O4" s="17" t="s">
        <v>26</v>
      </c>
      <c r="P4" s="8" t="s">
        <v>26</v>
      </c>
      <c r="Q4" s="8" t="s">
        <v>26</v>
      </c>
      <c r="R4" s="10"/>
    </row>
    <row r="5" spans="1:19" ht="25.5">
      <c r="A5" s="14">
        <v>2</v>
      </c>
      <c r="B5" s="7" t="s">
        <v>20</v>
      </c>
      <c r="C5" s="18" t="s">
        <v>21</v>
      </c>
      <c r="D5" s="18" t="s">
        <v>27</v>
      </c>
      <c r="E5" s="19" t="s">
        <v>28</v>
      </c>
      <c r="F5" s="18" t="s">
        <v>24</v>
      </c>
      <c r="G5" s="1" t="s">
        <v>25</v>
      </c>
      <c r="H5" s="10">
        <v>0</v>
      </c>
      <c r="I5" s="10">
        <v>12778</v>
      </c>
      <c r="J5" s="8">
        <v>44399</v>
      </c>
      <c r="K5" s="9">
        <v>44399</v>
      </c>
      <c r="L5" s="9">
        <v>44763</v>
      </c>
      <c r="M5" s="8">
        <f t="shared" si="0"/>
        <v>44673</v>
      </c>
      <c r="N5" s="8">
        <f t="shared" ca="1" si="1"/>
        <v>45007</v>
      </c>
      <c r="O5" s="17" t="s">
        <v>26</v>
      </c>
      <c r="P5" s="8" t="s">
        <v>26</v>
      </c>
      <c r="Q5" s="8" t="s">
        <v>26</v>
      </c>
      <c r="R5" s="10"/>
    </row>
    <row r="6" spans="1:19" ht="25.5">
      <c r="A6" s="14">
        <v>3</v>
      </c>
      <c r="B6" s="7" t="s">
        <v>29</v>
      </c>
      <c r="C6" s="18" t="s">
        <v>30</v>
      </c>
      <c r="D6" s="18" t="s">
        <v>31</v>
      </c>
      <c r="E6" s="19" t="s">
        <v>32</v>
      </c>
      <c r="F6" s="18" t="s">
        <v>24</v>
      </c>
      <c r="G6" s="1" t="s">
        <v>33</v>
      </c>
      <c r="H6" s="10">
        <v>0</v>
      </c>
      <c r="I6" s="10">
        <v>7205.6</v>
      </c>
      <c r="J6" s="8">
        <v>44419</v>
      </c>
      <c r="K6" s="9">
        <v>44433</v>
      </c>
      <c r="L6" s="9">
        <v>44797</v>
      </c>
      <c r="M6" s="8">
        <f t="shared" si="0"/>
        <v>44707</v>
      </c>
      <c r="N6" s="8">
        <f t="shared" ca="1" si="1"/>
        <v>45007</v>
      </c>
      <c r="O6" s="17" t="s">
        <v>26</v>
      </c>
      <c r="P6" s="8" t="s">
        <v>26</v>
      </c>
      <c r="Q6" s="8" t="s">
        <v>26</v>
      </c>
      <c r="R6" s="10"/>
    </row>
    <row r="7" spans="1:19" ht="38.25">
      <c r="A7" s="14">
        <v>4</v>
      </c>
      <c r="B7" s="7" t="s">
        <v>20</v>
      </c>
      <c r="C7" s="18" t="s">
        <v>34</v>
      </c>
      <c r="D7" s="18" t="s">
        <v>35</v>
      </c>
      <c r="E7" s="19" t="s">
        <v>36</v>
      </c>
      <c r="F7" s="18" t="s">
        <v>37</v>
      </c>
      <c r="G7" s="1" t="s">
        <v>38</v>
      </c>
      <c r="H7" s="10">
        <v>0</v>
      </c>
      <c r="I7" s="10">
        <v>214281.41</v>
      </c>
      <c r="J7" s="8">
        <v>44439</v>
      </c>
      <c r="K7" s="9">
        <v>44439</v>
      </c>
      <c r="L7" s="9">
        <v>44803</v>
      </c>
      <c r="M7" s="8">
        <f t="shared" si="0"/>
        <v>44713</v>
      </c>
      <c r="N7" s="8">
        <f t="shared" ca="1" si="1"/>
        <v>45007</v>
      </c>
      <c r="O7" s="17" t="s">
        <v>26</v>
      </c>
      <c r="P7" s="8" t="s">
        <v>26</v>
      </c>
      <c r="Q7" s="8" t="s">
        <v>26</v>
      </c>
      <c r="R7" s="10"/>
    </row>
    <row r="8" spans="1:19" ht="51">
      <c r="A8" s="14">
        <v>5</v>
      </c>
      <c r="B8" s="7" t="s">
        <v>20</v>
      </c>
      <c r="C8" s="18" t="s">
        <v>39</v>
      </c>
      <c r="D8" s="18" t="s">
        <v>40</v>
      </c>
      <c r="E8" s="19" t="s">
        <v>41</v>
      </c>
      <c r="F8" s="18" t="s">
        <v>24</v>
      </c>
      <c r="G8" s="1" t="s">
        <v>42</v>
      </c>
      <c r="H8" s="10">
        <v>0</v>
      </c>
      <c r="I8" s="10">
        <v>30600</v>
      </c>
      <c r="J8" s="8">
        <v>44467</v>
      </c>
      <c r="K8" s="9">
        <v>44467</v>
      </c>
      <c r="L8" s="9">
        <v>44831</v>
      </c>
      <c r="M8" s="8">
        <f t="shared" si="0"/>
        <v>44741</v>
      </c>
      <c r="N8" s="8">
        <f t="shared" ca="1" si="1"/>
        <v>45007</v>
      </c>
      <c r="O8" s="17" t="s">
        <v>26</v>
      </c>
      <c r="P8" s="8" t="s">
        <v>26</v>
      </c>
      <c r="Q8" s="8" t="s">
        <v>26</v>
      </c>
      <c r="R8" s="10"/>
    </row>
    <row r="9" spans="1:19" ht="51">
      <c r="A9" s="14">
        <v>6</v>
      </c>
      <c r="B9" s="7" t="s">
        <v>20</v>
      </c>
      <c r="C9" s="18" t="s">
        <v>39</v>
      </c>
      <c r="D9" s="18" t="s">
        <v>34</v>
      </c>
      <c r="E9" s="19" t="s">
        <v>43</v>
      </c>
      <c r="F9" s="18" t="s">
        <v>24</v>
      </c>
      <c r="G9" s="1" t="s">
        <v>44</v>
      </c>
      <c r="H9" s="10">
        <v>0</v>
      </c>
      <c r="I9" s="10">
        <v>26148.66</v>
      </c>
      <c r="J9" s="8">
        <v>44467</v>
      </c>
      <c r="K9" s="9">
        <v>44467</v>
      </c>
      <c r="L9" s="9">
        <v>44831</v>
      </c>
      <c r="M9" s="8">
        <f t="shared" si="0"/>
        <v>44741</v>
      </c>
      <c r="N9" s="8">
        <f t="shared" ca="1" si="1"/>
        <v>45007</v>
      </c>
      <c r="O9" s="17" t="s">
        <v>26</v>
      </c>
      <c r="P9" s="8" t="s">
        <v>26</v>
      </c>
      <c r="Q9" s="8" t="s">
        <v>26</v>
      </c>
      <c r="R9" s="10"/>
    </row>
    <row r="10" spans="1:19" ht="51">
      <c r="A10" s="14">
        <v>7</v>
      </c>
      <c r="B10" s="7" t="s">
        <v>20</v>
      </c>
      <c r="C10" s="18" t="s">
        <v>45</v>
      </c>
      <c r="D10" s="18" t="s">
        <v>46</v>
      </c>
      <c r="E10" s="19" t="s">
        <v>47</v>
      </c>
      <c r="F10" s="18" t="s">
        <v>37</v>
      </c>
      <c r="G10" s="1" t="s">
        <v>48</v>
      </c>
      <c r="H10" s="10">
        <v>0</v>
      </c>
      <c r="I10" s="10">
        <v>26249.919999999998</v>
      </c>
      <c r="J10" s="8">
        <v>44470</v>
      </c>
      <c r="K10" s="9">
        <v>44470</v>
      </c>
      <c r="L10" s="9">
        <v>44834</v>
      </c>
      <c r="M10" s="8">
        <f t="shared" si="0"/>
        <v>44744</v>
      </c>
      <c r="N10" s="8">
        <f t="shared" ca="1" si="1"/>
        <v>45007</v>
      </c>
      <c r="O10" s="17" t="s">
        <v>26</v>
      </c>
      <c r="P10" s="8" t="s">
        <v>26</v>
      </c>
      <c r="Q10" s="8" t="s">
        <v>26</v>
      </c>
      <c r="R10" s="10"/>
    </row>
    <row r="11" spans="1:19" ht="38.25">
      <c r="A11" s="14">
        <v>8</v>
      </c>
      <c r="B11" s="7" t="s">
        <v>20</v>
      </c>
      <c r="C11" s="18" t="s">
        <v>49</v>
      </c>
      <c r="D11" s="18" t="s">
        <v>50</v>
      </c>
      <c r="E11" s="19" t="s">
        <v>51</v>
      </c>
      <c r="F11" s="18" t="s">
        <v>52</v>
      </c>
      <c r="G11" s="1" t="s">
        <v>53</v>
      </c>
      <c r="H11" s="10">
        <v>0</v>
      </c>
      <c r="I11" s="10">
        <v>1745000</v>
      </c>
      <c r="J11" s="8">
        <v>44475</v>
      </c>
      <c r="K11" s="9">
        <v>44475</v>
      </c>
      <c r="L11" s="9">
        <v>44839</v>
      </c>
      <c r="M11" s="8">
        <f t="shared" si="0"/>
        <v>44749</v>
      </c>
      <c r="N11" s="8">
        <f t="shared" ca="1" si="1"/>
        <v>45007</v>
      </c>
      <c r="O11" s="17">
        <v>1</v>
      </c>
      <c r="P11" s="8" t="s">
        <v>26</v>
      </c>
      <c r="Q11" s="8" t="s">
        <v>26</v>
      </c>
      <c r="R11" s="10"/>
    </row>
    <row r="12" spans="1:19" ht="38.25">
      <c r="A12" s="14">
        <v>9</v>
      </c>
      <c r="B12" s="7" t="s">
        <v>20</v>
      </c>
      <c r="C12" s="18" t="s">
        <v>54</v>
      </c>
      <c r="D12" s="18" t="s">
        <v>55</v>
      </c>
      <c r="E12" s="19" t="s">
        <v>56</v>
      </c>
      <c r="F12" s="18" t="s">
        <v>24</v>
      </c>
      <c r="G12" s="1" t="s">
        <v>57</v>
      </c>
      <c r="H12" s="10">
        <v>0</v>
      </c>
      <c r="I12" s="10">
        <f>379000+16600</f>
        <v>395600</v>
      </c>
      <c r="J12" s="8">
        <v>44539</v>
      </c>
      <c r="K12" s="9">
        <v>44539</v>
      </c>
      <c r="L12" s="9">
        <v>44903</v>
      </c>
      <c r="M12" s="8">
        <f t="shared" si="0"/>
        <v>44813</v>
      </c>
      <c r="N12" s="8">
        <f t="shared" ca="1" si="1"/>
        <v>45007</v>
      </c>
      <c r="O12" s="17">
        <v>1</v>
      </c>
      <c r="P12" s="8" t="s">
        <v>26</v>
      </c>
      <c r="Q12" s="8" t="s">
        <v>26</v>
      </c>
      <c r="R12" s="10" t="s">
        <v>58</v>
      </c>
    </row>
    <row r="13" spans="1:19" ht="63.75">
      <c r="A13" s="14">
        <v>10</v>
      </c>
      <c r="B13" s="7" t="s">
        <v>59</v>
      </c>
      <c r="C13" s="18" t="s">
        <v>60</v>
      </c>
      <c r="D13" s="18" t="s">
        <v>61</v>
      </c>
      <c r="E13" s="19" t="s">
        <v>62</v>
      </c>
      <c r="F13" s="18" t="s">
        <v>63</v>
      </c>
      <c r="G13" s="1" t="s">
        <v>64</v>
      </c>
      <c r="H13" s="10">
        <v>0</v>
      </c>
      <c r="I13" s="10">
        <v>180225</v>
      </c>
      <c r="J13" s="8">
        <v>44545</v>
      </c>
      <c r="K13" s="9">
        <v>44545</v>
      </c>
      <c r="L13" s="9">
        <v>44909</v>
      </c>
      <c r="M13" s="8">
        <f t="shared" si="0"/>
        <v>44819</v>
      </c>
      <c r="N13" s="8">
        <f t="shared" ca="1" si="1"/>
        <v>45007</v>
      </c>
      <c r="O13" s="17" t="s">
        <v>26</v>
      </c>
      <c r="P13" s="8" t="s">
        <v>26</v>
      </c>
      <c r="Q13" s="8" t="s">
        <v>26</v>
      </c>
      <c r="R13" s="10"/>
    </row>
    <row r="14" spans="1:19" ht="51">
      <c r="A14" s="14">
        <v>11</v>
      </c>
      <c r="B14" s="7" t="s">
        <v>20</v>
      </c>
      <c r="C14" s="18" t="s">
        <v>61</v>
      </c>
      <c r="D14" s="18" t="s">
        <v>65</v>
      </c>
      <c r="E14" s="19" t="s">
        <v>66</v>
      </c>
      <c r="F14" s="18" t="s">
        <v>52</v>
      </c>
      <c r="G14" s="1" t="s">
        <v>67</v>
      </c>
      <c r="H14" s="10">
        <v>0</v>
      </c>
      <c r="I14" s="10">
        <f>435000+3141.6</f>
        <v>438141.6</v>
      </c>
      <c r="J14" s="8">
        <v>44545</v>
      </c>
      <c r="K14" s="9">
        <v>44545</v>
      </c>
      <c r="L14" s="9">
        <v>44909</v>
      </c>
      <c r="M14" s="8">
        <f t="shared" si="0"/>
        <v>44819</v>
      </c>
      <c r="N14" s="8">
        <f t="shared" ca="1" si="1"/>
        <v>45007</v>
      </c>
      <c r="O14" s="17">
        <v>2</v>
      </c>
      <c r="P14" s="8" t="s">
        <v>26</v>
      </c>
      <c r="Q14" s="8" t="s">
        <v>26</v>
      </c>
      <c r="R14" s="10"/>
    </row>
    <row r="15" spans="1:19" ht="38.25">
      <c r="A15" s="14">
        <v>12</v>
      </c>
      <c r="B15" s="7" t="s">
        <v>29</v>
      </c>
      <c r="C15" s="18" t="s">
        <v>68</v>
      </c>
      <c r="D15" s="18" t="s">
        <v>69</v>
      </c>
      <c r="E15" s="19" t="s">
        <v>70</v>
      </c>
      <c r="F15" s="18" t="s">
        <v>52</v>
      </c>
      <c r="G15" s="1" t="s">
        <v>71</v>
      </c>
      <c r="H15" s="10">
        <v>0</v>
      </c>
      <c r="I15" s="10">
        <v>8398.7199999999993</v>
      </c>
      <c r="J15" s="8">
        <v>44600</v>
      </c>
      <c r="K15" s="9">
        <v>44607</v>
      </c>
      <c r="L15" s="9">
        <v>44914</v>
      </c>
      <c r="M15" s="8">
        <f t="shared" si="0"/>
        <v>44824</v>
      </c>
      <c r="N15" s="8">
        <f t="shared" ca="1" si="1"/>
        <v>45007</v>
      </c>
      <c r="O15" s="17" t="s">
        <v>26</v>
      </c>
      <c r="P15" s="8" t="s">
        <v>26</v>
      </c>
      <c r="Q15" s="8" t="s">
        <v>26</v>
      </c>
      <c r="R15" s="10"/>
    </row>
    <row r="16" spans="1:19" ht="76.5">
      <c r="A16" s="14">
        <v>13</v>
      </c>
      <c r="B16" s="7" t="s">
        <v>29</v>
      </c>
      <c r="C16" s="18" t="s">
        <v>72</v>
      </c>
      <c r="D16" s="18" t="s">
        <v>54</v>
      </c>
      <c r="E16" s="19" t="s">
        <v>73</v>
      </c>
      <c r="F16" s="18" t="s">
        <v>52</v>
      </c>
      <c r="G16" s="1" t="s">
        <v>74</v>
      </c>
      <c r="H16" s="10">
        <v>0</v>
      </c>
      <c r="I16" s="10">
        <v>9159.6</v>
      </c>
      <c r="J16" s="8">
        <v>44546</v>
      </c>
      <c r="K16" s="9">
        <v>44562</v>
      </c>
      <c r="L16" s="9">
        <v>44926</v>
      </c>
      <c r="M16" s="8">
        <f t="shared" si="0"/>
        <v>44836</v>
      </c>
      <c r="N16" s="8">
        <f t="shared" ca="1" si="1"/>
        <v>45007</v>
      </c>
      <c r="O16" s="17" t="s">
        <v>26</v>
      </c>
      <c r="P16" s="8" t="s">
        <v>26</v>
      </c>
      <c r="Q16" s="8" t="s">
        <v>26</v>
      </c>
      <c r="R16" s="10"/>
      <c r="S16" s="11"/>
    </row>
    <row r="17" spans="1:19" ht="38.25">
      <c r="A17" s="14">
        <v>14</v>
      </c>
      <c r="B17" s="7" t="s">
        <v>29</v>
      </c>
      <c r="C17" s="18" t="s">
        <v>75</v>
      </c>
      <c r="D17" s="18" t="s">
        <v>76</v>
      </c>
      <c r="E17" s="19" t="s">
        <v>77</v>
      </c>
      <c r="F17" s="18" t="s">
        <v>52</v>
      </c>
      <c r="G17" s="1" t="s">
        <v>78</v>
      </c>
      <c r="H17" s="10">
        <v>0</v>
      </c>
      <c r="I17" s="10">
        <v>8133.1</v>
      </c>
      <c r="J17" s="8">
        <v>44547</v>
      </c>
      <c r="K17" s="9">
        <v>44562</v>
      </c>
      <c r="L17" s="9">
        <v>44926</v>
      </c>
      <c r="M17" s="8">
        <f t="shared" si="0"/>
        <v>44836</v>
      </c>
      <c r="N17" s="8">
        <f t="shared" ca="1" si="1"/>
        <v>45007</v>
      </c>
      <c r="O17" s="17" t="s">
        <v>26</v>
      </c>
      <c r="P17" s="8" t="s">
        <v>26</v>
      </c>
      <c r="Q17" s="8" t="s">
        <v>26</v>
      </c>
      <c r="R17" s="10"/>
      <c r="S17" s="11"/>
    </row>
    <row r="18" spans="1:19" ht="25.5">
      <c r="A18" s="14">
        <v>15</v>
      </c>
      <c r="B18" s="7" t="s">
        <v>29</v>
      </c>
      <c r="C18" s="18" t="s">
        <v>69</v>
      </c>
      <c r="D18" s="10">
        <v>0</v>
      </c>
      <c r="E18" s="19" t="s">
        <v>79</v>
      </c>
      <c r="F18" s="18" t="s">
        <v>52</v>
      </c>
      <c r="G18" s="1" t="s">
        <v>80</v>
      </c>
      <c r="H18" s="10">
        <v>0</v>
      </c>
      <c r="I18" s="10">
        <v>102000</v>
      </c>
      <c r="J18" s="8">
        <v>44581</v>
      </c>
      <c r="K18" s="9">
        <v>44562</v>
      </c>
      <c r="L18" s="9">
        <v>44926</v>
      </c>
      <c r="M18" s="8">
        <f t="shared" si="0"/>
        <v>44836</v>
      </c>
      <c r="N18" s="8">
        <f t="shared" ca="1" si="1"/>
        <v>45007</v>
      </c>
      <c r="O18" s="17" t="s">
        <v>26</v>
      </c>
      <c r="P18" s="8" t="s">
        <v>26</v>
      </c>
      <c r="Q18" s="8" t="s">
        <v>26</v>
      </c>
      <c r="R18" s="10"/>
    </row>
    <row r="19" spans="1:19" ht="63.75">
      <c r="A19" s="14">
        <v>16</v>
      </c>
      <c r="B19" s="7" t="s">
        <v>59</v>
      </c>
      <c r="C19" s="18" t="s">
        <v>81</v>
      </c>
      <c r="D19" s="18" t="s">
        <v>26</v>
      </c>
      <c r="E19" s="19" t="s">
        <v>82</v>
      </c>
      <c r="F19" s="18" t="s">
        <v>63</v>
      </c>
      <c r="G19" s="1" t="s">
        <v>83</v>
      </c>
      <c r="H19" s="10">
        <v>0</v>
      </c>
      <c r="I19" s="10">
        <v>34800</v>
      </c>
      <c r="J19" s="8">
        <v>44630</v>
      </c>
      <c r="K19" s="9">
        <v>44630</v>
      </c>
      <c r="L19" s="9">
        <v>44926</v>
      </c>
      <c r="M19" s="8">
        <f t="shared" si="0"/>
        <v>44836</v>
      </c>
      <c r="N19" s="8">
        <f t="shared" ca="1" si="1"/>
        <v>45007</v>
      </c>
      <c r="O19" s="17" t="s">
        <v>26</v>
      </c>
      <c r="P19" s="8" t="s">
        <v>26</v>
      </c>
      <c r="Q19" s="8" t="s">
        <v>26</v>
      </c>
      <c r="R19" s="10"/>
    </row>
    <row r="20" spans="1:19" ht="76.5">
      <c r="A20" s="14">
        <v>17</v>
      </c>
      <c r="B20" s="7" t="s">
        <v>59</v>
      </c>
      <c r="C20" s="18" t="s">
        <v>84</v>
      </c>
      <c r="D20" s="18" t="s">
        <v>26</v>
      </c>
      <c r="E20" s="19" t="s">
        <v>85</v>
      </c>
      <c r="F20" s="18" t="s">
        <v>63</v>
      </c>
      <c r="G20" s="1" t="s">
        <v>86</v>
      </c>
      <c r="H20" s="10">
        <v>0</v>
      </c>
      <c r="I20" s="10">
        <v>12000</v>
      </c>
      <c r="J20" s="8">
        <v>44636</v>
      </c>
      <c r="K20" s="9">
        <v>44636</v>
      </c>
      <c r="L20" s="9">
        <v>44926</v>
      </c>
      <c r="M20" s="8">
        <f t="shared" si="0"/>
        <v>44836</v>
      </c>
      <c r="N20" s="8">
        <f t="shared" ca="1" si="1"/>
        <v>45007</v>
      </c>
      <c r="O20" s="17" t="s">
        <v>26</v>
      </c>
      <c r="P20" s="8" t="s">
        <v>26</v>
      </c>
      <c r="Q20" s="8" t="s">
        <v>26</v>
      </c>
      <c r="R20" s="10"/>
    </row>
    <row r="21" spans="1:19" ht="51">
      <c r="A21" s="14">
        <v>18</v>
      </c>
      <c r="B21" s="7" t="s">
        <v>59</v>
      </c>
      <c r="C21" s="18" t="s">
        <v>87</v>
      </c>
      <c r="D21" s="18" t="s">
        <v>26</v>
      </c>
      <c r="E21" s="19" t="s">
        <v>88</v>
      </c>
      <c r="F21" s="18" t="s">
        <v>63</v>
      </c>
      <c r="G21" s="1" t="s">
        <v>89</v>
      </c>
      <c r="H21" s="10">
        <v>0</v>
      </c>
      <c r="I21" s="10">
        <v>16000</v>
      </c>
      <c r="J21" s="8">
        <v>44659</v>
      </c>
      <c r="K21" s="9">
        <v>44659</v>
      </c>
      <c r="L21" s="9">
        <v>44926</v>
      </c>
      <c r="M21" s="8">
        <f t="shared" si="0"/>
        <v>44836</v>
      </c>
      <c r="N21" s="8">
        <f t="shared" ca="1" si="1"/>
        <v>45007</v>
      </c>
      <c r="O21" s="17" t="s">
        <v>26</v>
      </c>
      <c r="P21" s="8" t="s">
        <v>26</v>
      </c>
      <c r="Q21" s="8" t="s">
        <v>26</v>
      </c>
      <c r="R21" s="10"/>
    </row>
    <row r="22" spans="1:19" ht="89.25">
      <c r="A22" s="14">
        <v>19</v>
      </c>
      <c r="B22" s="7" t="s">
        <v>59</v>
      </c>
      <c r="C22" s="18" t="s">
        <v>90</v>
      </c>
      <c r="D22" s="18" t="s">
        <v>26</v>
      </c>
      <c r="E22" s="19" t="s">
        <v>91</v>
      </c>
      <c r="F22" s="18" t="s">
        <v>63</v>
      </c>
      <c r="G22" s="1" t="s">
        <v>92</v>
      </c>
      <c r="H22" s="10">
        <v>0</v>
      </c>
      <c r="I22" s="10">
        <v>9270</v>
      </c>
      <c r="J22" s="8">
        <v>44659</v>
      </c>
      <c r="K22" s="9">
        <v>44659</v>
      </c>
      <c r="L22" s="9">
        <v>44926</v>
      </c>
      <c r="M22" s="8">
        <f t="shared" si="0"/>
        <v>44836</v>
      </c>
      <c r="N22" s="8">
        <f t="shared" ca="1" si="1"/>
        <v>45007</v>
      </c>
      <c r="O22" s="17" t="s">
        <v>26</v>
      </c>
      <c r="P22" s="8" t="s">
        <v>26</v>
      </c>
      <c r="Q22" s="8" t="s">
        <v>26</v>
      </c>
      <c r="R22" s="10"/>
    </row>
    <row r="23" spans="1:19" ht="89.25">
      <c r="A23" s="14">
        <v>20</v>
      </c>
      <c r="B23" s="7" t="s">
        <v>59</v>
      </c>
      <c r="C23" s="18" t="s">
        <v>93</v>
      </c>
      <c r="D23" s="18" t="s">
        <v>94</v>
      </c>
      <c r="E23" s="19" t="s">
        <v>95</v>
      </c>
      <c r="F23" s="18" t="s">
        <v>96</v>
      </c>
      <c r="G23" s="1" t="s">
        <v>97</v>
      </c>
      <c r="H23" s="10">
        <v>0</v>
      </c>
      <c r="I23" s="10">
        <v>13500</v>
      </c>
      <c r="J23" s="8">
        <v>44676</v>
      </c>
      <c r="K23" s="9">
        <v>44676</v>
      </c>
      <c r="L23" s="9">
        <v>44926</v>
      </c>
      <c r="M23" s="8">
        <f t="shared" si="0"/>
        <v>44836</v>
      </c>
      <c r="N23" s="8">
        <f t="shared" ca="1" si="1"/>
        <v>45007</v>
      </c>
      <c r="O23" s="17" t="s">
        <v>26</v>
      </c>
      <c r="P23" s="8" t="s">
        <v>26</v>
      </c>
      <c r="Q23" s="8" t="s">
        <v>26</v>
      </c>
      <c r="R23" s="10"/>
    </row>
    <row r="24" spans="1:19" ht="63.75">
      <c r="A24" s="14">
        <v>21</v>
      </c>
      <c r="B24" s="7" t="s">
        <v>29</v>
      </c>
      <c r="C24" s="18" t="s">
        <v>98</v>
      </c>
      <c r="D24" s="18" t="s">
        <v>84</v>
      </c>
      <c r="E24" s="19" t="s">
        <v>99</v>
      </c>
      <c r="F24" s="18" t="s">
        <v>100</v>
      </c>
      <c r="G24" s="1" t="s">
        <v>101</v>
      </c>
      <c r="H24" s="10">
        <v>0</v>
      </c>
      <c r="I24" s="10">
        <v>7000</v>
      </c>
      <c r="J24" s="8">
        <v>44699</v>
      </c>
      <c r="K24" s="9">
        <v>44699</v>
      </c>
      <c r="L24" s="9">
        <v>44926</v>
      </c>
      <c r="M24" s="8">
        <f t="shared" si="0"/>
        <v>44836</v>
      </c>
      <c r="N24" s="8">
        <f t="shared" ca="1" si="1"/>
        <v>45007</v>
      </c>
      <c r="O24" s="17" t="s">
        <v>26</v>
      </c>
      <c r="P24" s="8" t="s">
        <v>26</v>
      </c>
      <c r="Q24" s="8" t="s">
        <v>26</v>
      </c>
      <c r="R24" s="10"/>
    </row>
    <row r="25" spans="1:19" ht="114.75">
      <c r="A25" s="14">
        <v>22</v>
      </c>
      <c r="B25" s="7" t="s">
        <v>59</v>
      </c>
      <c r="C25" s="18" t="s">
        <v>102</v>
      </c>
      <c r="D25" s="18" t="s">
        <v>81</v>
      </c>
      <c r="E25" s="19" t="s">
        <v>103</v>
      </c>
      <c r="F25" s="18" t="s">
        <v>100</v>
      </c>
      <c r="G25" s="1" t="s">
        <v>104</v>
      </c>
      <c r="H25" s="10">
        <v>0</v>
      </c>
      <c r="I25" s="10">
        <v>14000</v>
      </c>
      <c r="J25" s="8">
        <v>44713</v>
      </c>
      <c r="K25" s="9">
        <v>44713</v>
      </c>
      <c r="L25" s="9">
        <v>44926</v>
      </c>
      <c r="M25" s="8">
        <f t="shared" si="0"/>
        <v>44836</v>
      </c>
      <c r="N25" s="8">
        <f t="shared" ca="1" si="1"/>
        <v>45007</v>
      </c>
      <c r="O25" s="17" t="s">
        <v>26</v>
      </c>
      <c r="P25" s="8" t="s">
        <v>26</v>
      </c>
      <c r="Q25" s="8" t="s">
        <v>26</v>
      </c>
      <c r="R25" s="10"/>
    </row>
    <row r="26" spans="1:19" ht="38.25">
      <c r="A26" s="14">
        <v>23</v>
      </c>
      <c r="B26" s="7" t="s">
        <v>29</v>
      </c>
      <c r="C26" s="18" t="s">
        <v>105</v>
      </c>
      <c r="D26" s="18" t="s">
        <v>106</v>
      </c>
      <c r="E26" s="19" t="s">
        <v>107</v>
      </c>
      <c r="F26" s="18" t="s">
        <v>108</v>
      </c>
      <c r="G26" s="1" t="s">
        <v>109</v>
      </c>
      <c r="H26" s="10">
        <v>972.47</v>
      </c>
      <c r="I26" s="10">
        <v>5834.82</v>
      </c>
      <c r="J26" s="8">
        <v>44714</v>
      </c>
      <c r="K26" s="9">
        <v>44743</v>
      </c>
      <c r="L26" s="9">
        <v>44926</v>
      </c>
      <c r="M26" s="8">
        <f t="shared" si="0"/>
        <v>44836</v>
      </c>
      <c r="N26" s="8"/>
      <c r="O26" s="17" t="s">
        <v>26</v>
      </c>
      <c r="P26" s="8" t="s">
        <v>26</v>
      </c>
      <c r="Q26" s="8" t="s">
        <v>26</v>
      </c>
      <c r="R26" s="10"/>
    </row>
    <row r="27" spans="1:19" ht="51">
      <c r="A27" s="14">
        <v>24</v>
      </c>
      <c r="B27" s="7" t="s">
        <v>59</v>
      </c>
      <c r="C27" s="18" t="s">
        <v>110</v>
      </c>
      <c r="D27" s="18" t="s">
        <v>26</v>
      </c>
      <c r="E27" s="19" t="s">
        <v>111</v>
      </c>
      <c r="F27" s="18" t="s">
        <v>112</v>
      </c>
      <c r="G27" s="1" t="s">
        <v>113</v>
      </c>
      <c r="H27" s="10">
        <v>0</v>
      </c>
      <c r="I27" s="10">
        <v>2000</v>
      </c>
      <c r="J27" s="8">
        <v>44734</v>
      </c>
      <c r="K27" s="9">
        <v>44734</v>
      </c>
      <c r="L27" s="9">
        <v>44926</v>
      </c>
      <c r="M27" s="8">
        <f t="shared" si="0"/>
        <v>44836</v>
      </c>
      <c r="N27" s="8"/>
      <c r="O27" s="17" t="s">
        <v>26</v>
      </c>
      <c r="P27" s="8" t="s">
        <v>26</v>
      </c>
      <c r="Q27" s="8" t="s">
        <v>26</v>
      </c>
      <c r="R27" s="10"/>
    </row>
    <row r="28" spans="1:19" ht="63.75">
      <c r="A28" s="14">
        <v>25</v>
      </c>
      <c r="B28" s="7" t="s">
        <v>59</v>
      </c>
      <c r="C28" s="18" t="s">
        <v>114</v>
      </c>
      <c r="D28" s="18" t="s">
        <v>26</v>
      </c>
      <c r="E28" s="19" t="s">
        <v>115</v>
      </c>
      <c r="F28" s="18" t="s">
        <v>112</v>
      </c>
      <c r="G28" s="1" t="s">
        <v>116</v>
      </c>
      <c r="H28" s="10">
        <v>0</v>
      </c>
      <c r="I28" s="10">
        <v>15000</v>
      </c>
      <c r="J28" s="8">
        <v>44740</v>
      </c>
      <c r="K28" s="9">
        <v>44740</v>
      </c>
      <c r="L28" s="9">
        <v>44926</v>
      </c>
      <c r="M28" s="8">
        <f t="shared" si="0"/>
        <v>44836</v>
      </c>
      <c r="N28" s="8"/>
      <c r="O28" s="17" t="s">
        <v>26</v>
      </c>
      <c r="P28" s="8" t="s">
        <v>26</v>
      </c>
      <c r="Q28" s="8" t="s">
        <v>26</v>
      </c>
      <c r="R28" s="10"/>
    </row>
    <row r="29" spans="1:19" ht="25.5">
      <c r="A29" s="14">
        <v>26</v>
      </c>
      <c r="B29" s="7" t="s">
        <v>29</v>
      </c>
      <c r="C29" s="43" t="s">
        <v>26</v>
      </c>
      <c r="D29" s="10">
        <v>0</v>
      </c>
      <c r="E29" s="19" t="s">
        <v>117</v>
      </c>
      <c r="F29" s="18" t="s">
        <v>52</v>
      </c>
      <c r="G29" s="1" t="s">
        <v>118</v>
      </c>
      <c r="H29" s="10">
        <v>0</v>
      </c>
      <c r="I29" s="10">
        <v>780000</v>
      </c>
      <c r="J29" s="8" t="s">
        <v>26</v>
      </c>
      <c r="K29" s="9">
        <v>44562</v>
      </c>
      <c r="L29" s="9">
        <v>44926</v>
      </c>
      <c r="M29" s="8">
        <f t="shared" si="0"/>
        <v>44836</v>
      </c>
      <c r="N29" s="8">
        <f t="shared" ref="N29:N37" ca="1" si="2">TODAY()</f>
        <v>45007</v>
      </c>
      <c r="O29" s="17" t="s">
        <v>26</v>
      </c>
      <c r="P29" s="8" t="s">
        <v>26</v>
      </c>
      <c r="Q29" s="8" t="s">
        <v>26</v>
      </c>
      <c r="R29" s="10"/>
    </row>
    <row r="30" spans="1:19" ht="38.25">
      <c r="A30" s="14">
        <v>27</v>
      </c>
      <c r="B30" s="7" t="s">
        <v>29</v>
      </c>
      <c r="C30" s="18" t="s">
        <v>119</v>
      </c>
      <c r="D30" s="18" t="s">
        <v>120</v>
      </c>
      <c r="E30" s="6" t="s">
        <v>121</v>
      </c>
      <c r="F30" s="18" t="s">
        <v>63</v>
      </c>
      <c r="G30" s="1" t="s">
        <v>122</v>
      </c>
      <c r="H30" s="10">
        <v>0</v>
      </c>
      <c r="I30" s="10">
        <v>163724.4</v>
      </c>
      <c r="J30" s="8">
        <v>43868</v>
      </c>
      <c r="K30" s="9">
        <v>43868</v>
      </c>
      <c r="L30" s="9">
        <v>44963</v>
      </c>
      <c r="M30" s="8">
        <f t="shared" si="0"/>
        <v>44873</v>
      </c>
      <c r="N30" s="8">
        <f t="shared" ca="1" si="2"/>
        <v>45007</v>
      </c>
      <c r="O30" s="17" t="s">
        <v>26</v>
      </c>
      <c r="P30" s="8">
        <v>43862</v>
      </c>
      <c r="Q30" s="8">
        <v>44561</v>
      </c>
      <c r="R30" s="10"/>
    </row>
    <row r="31" spans="1:19" ht="25.5">
      <c r="A31" s="14">
        <v>28</v>
      </c>
      <c r="B31" s="7" t="s">
        <v>29</v>
      </c>
      <c r="C31" s="18" t="s">
        <v>106</v>
      </c>
      <c r="D31" s="18" t="s">
        <v>68</v>
      </c>
      <c r="E31" s="19" t="s">
        <v>123</v>
      </c>
      <c r="F31" s="18" t="s">
        <v>24</v>
      </c>
      <c r="G31" s="1" t="s">
        <v>124</v>
      </c>
      <c r="H31" s="10">
        <v>1333.33</v>
      </c>
      <c r="I31" s="10">
        <v>15999.96</v>
      </c>
      <c r="J31" s="8">
        <v>44623</v>
      </c>
      <c r="K31" s="9">
        <v>44623</v>
      </c>
      <c r="L31" s="9">
        <v>44987</v>
      </c>
      <c r="M31" s="8">
        <f t="shared" si="0"/>
        <v>44897</v>
      </c>
      <c r="N31" s="8">
        <f t="shared" ca="1" si="2"/>
        <v>45007</v>
      </c>
      <c r="O31" s="17" t="s">
        <v>26</v>
      </c>
      <c r="P31" s="8" t="s">
        <v>26</v>
      </c>
      <c r="Q31" s="8" t="s">
        <v>26</v>
      </c>
      <c r="R31" s="10"/>
    </row>
    <row r="32" spans="1:19" ht="25.5">
      <c r="A32" s="14">
        <v>29</v>
      </c>
      <c r="B32" s="7" t="s">
        <v>20</v>
      </c>
      <c r="C32" s="18" t="s">
        <v>125</v>
      </c>
      <c r="D32" s="18" t="s">
        <v>126</v>
      </c>
      <c r="E32" s="19" t="s">
        <v>127</v>
      </c>
      <c r="F32" s="18" t="s">
        <v>108</v>
      </c>
      <c r="G32" s="1" t="s">
        <v>128</v>
      </c>
      <c r="H32" s="10">
        <v>0</v>
      </c>
      <c r="I32" s="10">
        <v>26300</v>
      </c>
      <c r="J32" s="8">
        <v>44629</v>
      </c>
      <c r="K32" s="9">
        <v>44629</v>
      </c>
      <c r="L32" s="9">
        <v>44993</v>
      </c>
      <c r="M32" s="8">
        <f t="shared" si="0"/>
        <v>44903</v>
      </c>
      <c r="N32" s="8">
        <f t="shared" ca="1" si="2"/>
        <v>45007</v>
      </c>
      <c r="O32" s="17" t="s">
        <v>26</v>
      </c>
      <c r="P32" s="8" t="s">
        <v>26</v>
      </c>
      <c r="Q32" s="8" t="s">
        <v>26</v>
      </c>
      <c r="R32" s="10"/>
    </row>
    <row r="33" spans="1:18" ht="63.75">
      <c r="A33" s="14">
        <v>30</v>
      </c>
      <c r="B33" s="7" t="s">
        <v>29</v>
      </c>
      <c r="C33" s="18" t="s">
        <v>129</v>
      </c>
      <c r="D33" s="18" t="s">
        <v>130</v>
      </c>
      <c r="E33" s="19" t="s">
        <v>131</v>
      </c>
      <c r="F33" s="18" t="s">
        <v>52</v>
      </c>
      <c r="G33" s="1" t="s">
        <v>132</v>
      </c>
      <c r="H33" s="10">
        <v>291.72000000000003</v>
      </c>
      <c r="I33" s="10">
        <v>7001.28</v>
      </c>
      <c r="J33" s="8">
        <v>44300</v>
      </c>
      <c r="K33" s="42">
        <v>44300</v>
      </c>
      <c r="L33" s="42">
        <v>45029</v>
      </c>
      <c r="M33" s="8">
        <f t="shared" si="0"/>
        <v>44939</v>
      </c>
      <c r="N33" s="8">
        <f t="shared" ca="1" si="2"/>
        <v>45007</v>
      </c>
      <c r="O33" s="17" t="s">
        <v>26</v>
      </c>
      <c r="P33" s="8" t="s">
        <v>26</v>
      </c>
      <c r="Q33" s="8" t="s">
        <v>26</v>
      </c>
      <c r="R33" s="10"/>
    </row>
    <row r="34" spans="1:18" ht="25.5">
      <c r="A34" s="14">
        <v>31</v>
      </c>
      <c r="B34" s="7" t="s">
        <v>59</v>
      </c>
      <c r="C34" s="18" t="s">
        <v>133</v>
      </c>
      <c r="D34" s="18" t="s">
        <v>134</v>
      </c>
      <c r="E34" s="6" t="s">
        <v>135</v>
      </c>
      <c r="F34" s="18" t="s">
        <v>24</v>
      </c>
      <c r="G34" s="1" t="s">
        <v>136</v>
      </c>
      <c r="H34" s="10">
        <v>0</v>
      </c>
      <c r="I34" s="10">
        <v>487407.53</v>
      </c>
      <c r="J34" s="8">
        <v>43951</v>
      </c>
      <c r="K34" s="9">
        <v>43952</v>
      </c>
      <c r="L34" s="9">
        <v>45046</v>
      </c>
      <c r="M34" s="8">
        <f t="shared" si="0"/>
        <v>44956</v>
      </c>
      <c r="N34" s="8">
        <f t="shared" ca="1" si="2"/>
        <v>45007</v>
      </c>
      <c r="O34" s="17" t="s">
        <v>26</v>
      </c>
      <c r="P34" s="8">
        <v>43922</v>
      </c>
      <c r="Q34" s="8">
        <v>44285</v>
      </c>
      <c r="R34" s="10"/>
    </row>
    <row r="35" spans="1:18" ht="25.5">
      <c r="A35" s="14">
        <v>32</v>
      </c>
      <c r="B35" s="7" t="s">
        <v>20</v>
      </c>
      <c r="C35" s="18" t="s">
        <v>137</v>
      </c>
      <c r="D35" s="18" t="s">
        <v>137</v>
      </c>
      <c r="E35" s="19" t="s">
        <v>138</v>
      </c>
      <c r="F35" s="18" t="s">
        <v>24</v>
      </c>
      <c r="G35" s="1" t="s">
        <v>139</v>
      </c>
      <c r="H35" s="10">
        <v>0</v>
      </c>
      <c r="I35" s="10">
        <f>304000+72000</f>
        <v>376000</v>
      </c>
      <c r="J35" s="8">
        <v>44685</v>
      </c>
      <c r="K35" s="9">
        <v>44685</v>
      </c>
      <c r="L35" s="9">
        <v>45049</v>
      </c>
      <c r="M35" s="8">
        <f t="shared" si="0"/>
        <v>44959</v>
      </c>
      <c r="N35" s="8">
        <f t="shared" ca="1" si="2"/>
        <v>45007</v>
      </c>
      <c r="O35" s="17">
        <v>1</v>
      </c>
      <c r="P35" s="8" t="s">
        <v>26</v>
      </c>
      <c r="Q35" s="8" t="s">
        <v>26</v>
      </c>
      <c r="R35" s="10"/>
    </row>
    <row r="36" spans="1:18" ht="25.5">
      <c r="A36" s="14">
        <v>33</v>
      </c>
      <c r="B36" s="7" t="s">
        <v>20</v>
      </c>
      <c r="C36" s="18" t="s">
        <v>137</v>
      </c>
      <c r="D36" s="18" t="s">
        <v>140</v>
      </c>
      <c r="E36" s="19" t="s">
        <v>141</v>
      </c>
      <c r="F36" s="18" t="s">
        <v>24</v>
      </c>
      <c r="G36" s="1" t="s">
        <v>142</v>
      </c>
      <c r="H36" s="10">
        <v>0</v>
      </c>
      <c r="I36" s="10">
        <v>756099.68</v>
      </c>
      <c r="J36" s="8">
        <v>44685</v>
      </c>
      <c r="K36" s="9">
        <v>44685</v>
      </c>
      <c r="L36" s="9">
        <v>45049</v>
      </c>
      <c r="M36" s="8">
        <f t="shared" si="0"/>
        <v>44959</v>
      </c>
      <c r="N36" s="8">
        <f t="shared" ca="1" si="2"/>
        <v>45007</v>
      </c>
      <c r="O36" s="17" t="s">
        <v>26</v>
      </c>
      <c r="P36" s="8" t="s">
        <v>26</v>
      </c>
      <c r="Q36" s="8" t="s">
        <v>26</v>
      </c>
      <c r="R36" s="10"/>
    </row>
    <row r="37" spans="1:18" ht="25.5">
      <c r="A37" s="14">
        <v>34</v>
      </c>
      <c r="B37" s="7" t="s">
        <v>20</v>
      </c>
      <c r="C37" s="18" t="s">
        <v>137</v>
      </c>
      <c r="D37" s="18" t="s">
        <v>143</v>
      </c>
      <c r="E37" s="19" t="s">
        <v>138</v>
      </c>
      <c r="F37" s="18" t="s">
        <v>24</v>
      </c>
      <c r="G37" s="1" t="s">
        <v>144</v>
      </c>
      <c r="H37" s="10">
        <v>0</v>
      </c>
      <c r="I37" s="10">
        <v>97825</v>
      </c>
      <c r="J37" s="8">
        <v>44685</v>
      </c>
      <c r="K37" s="9">
        <v>44685</v>
      </c>
      <c r="L37" s="9">
        <v>45049</v>
      </c>
      <c r="M37" s="8">
        <f t="shared" si="0"/>
        <v>44959</v>
      </c>
      <c r="N37" s="8">
        <f t="shared" ca="1" si="2"/>
        <v>45007</v>
      </c>
      <c r="O37" s="17" t="s">
        <v>26</v>
      </c>
      <c r="P37" s="8" t="s">
        <v>26</v>
      </c>
      <c r="Q37" s="8" t="s">
        <v>26</v>
      </c>
      <c r="R37" s="10"/>
    </row>
    <row r="38" spans="1:18" ht="25.5">
      <c r="A38" s="14">
        <v>35</v>
      </c>
      <c r="B38" s="7" t="s">
        <v>29</v>
      </c>
      <c r="C38" s="18" t="s">
        <v>145</v>
      </c>
      <c r="D38" s="18" t="s">
        <v>146</v>
      </c>
      <c r="E38" s="19" t="s">
        <v>147</v>
      </c>
      <c r="F38" s="18" t="s">
        <v>24</v>
      </c>
      <c r="G38" s="1" t="s">
        <v>148</v>
      </c>
      <c r="H38" s="10">
        <v>0</v>
      </c>
      <c r="I38" s="10">
        <v>16900</v>
      </c>
      <c r="J38" s="8">
        <v>44713</v>
      </c>
      <c r="K38" s="9">
        <v>44713</v>
      </c>
      <c r="L38" s="9">
        <v>45077</v>
      </c>
      <c r="M38" s="8">
        <f t="shared" si="0"/>
        <v>44987</v>
      </c>
      <c r="N38" s="8"/>
      <c r="O38" s="17" t="s">
        <v>26</v>
      </c>
      <c r="P38" s="8" t="s">
        <v>26</v>
      </c>
      <c r="Q38" s="8" t="s">
        <v>26</v>
      </c>
      <c r="R38" s="10"/>
    </row>
    <row r="39" spans="1:18" ht="89.25">
      <c r="A39" s="14">
        <v>36</v>
      </c>
      <c r="B39" s="7" t="s">
        <v>149</v>
      </c>
      <c r="C39" s="18" t="s">
        <v>150</v>
      </c>
      <c r="D39" s="18" t="s">
        <v>151</v>
      </c>
      <c r="E39" s="6" t="s">
        <v>152</v>
      </c>
      <c r="F39" s="18" t="s">
        <v>52</v>
      </c>
      <c r="G39" s="1" t="s">
        <v>153</v>
      </c>
      <c r="H39" s="10">
        <v>4063.11</v>
      </c>
      <c r="I39" s="10">
        <v>48757.32</v>
      </c>
      <c r="J39" s="8">
        <v>43157</v>
      </c>
      <c r="K39" s="9">
        <v>43157</v>
      </c>
      <c r="L39" s="9">
        <v>45110</v>
      </c>
      <c r="M39" s="8">
        <f t="shared" si="0"/>
        <v>45020</v>
      </c>
      <c r="N39" s="8">
        <f t="shared" ref="N39:N45" ca="1" si="3">TODAY()</f>
        <v>45007</v>
      </c>
      <c r="O39" s="17">
        <v>3</v>
      </c>
      <c r="P39" s="8">
        <v>44253</v>
      </c>
      <c r="Q39" s="8">
        <v>44617</v>
      </c>
      <c r="R39" s="10"/>
    </row>
    <row r="40" spans="1:18" ht="63.75">
      <c r="A40" s="14">
        <v>37</v>
      </c>
      <c r="B40" s="7" t="s">
        <v>29</v>
      </c>
      <c r="C40" s="18" t="s">
        <v>55</v>
      </c>
      <c r="D40" s="18" t="s">
        <v>39</v>
      </c>
      <c r="E40" s="19" t="s">
        <v>154</v>
      </c>
      <c r="F40" s="18" t="s">
        <v>52</v>
      </c>
      <c r="G40" s="1" t="s">
        <v>155</v>
      </c>
      <c r="H40" s="10">
        <v>0</v>
      </c>
      <c r="I40" s="10">
        <v>32425.8</v>
      </c>
      <c r="J40" s="8">
        <v>44495</v>
      </c>
      <c r="K40" s="9">
        <v>44495</v>
      </c>
      <c r="L40" s="9">
        <v>45164</v>
      </c>
      <c r="M40" s="8">
        <f t="shared" si="0"/>
        <v>45074</v>
      </c>
      <c r="N40" s="8">
        <f t="shared" ca="1" si="3"/>
        <v>45007</v>
      </c>
      <c r="O40" s="17" t="s">
        <v>26</v>
      </c>
      <c r="P40" s="8" t="s">
        <v>26</v>
      </c>
      <c r="Q40" s="8" t="s">
        <v>26</v>
      </c>
      <c r="R40" s="10"/>
    </row>
    <row r="41" spans="1:18" ht="127.5">
      <c r="A41" s="14">
        <v>38</v>
      </c>
      <c r="B41" s="7" t="s">
        <v>29</v>
      </c>
      <c r="C41" s="18" t="s">
        <v>156</v>
      </c>
      <c r="D41" s="18" t="s">
        <v>157</v>
      </c>
      <c r="E41" s="19" t="s">
        <v>121</v>
      </c>
      <c r="F41" s="18" t="s">
        <v>63</v>
      </c>
      <c r="G41" s="1" t="s">
        <v>158</v>
      </c>
      <c r="H41" s="10">
        <v>0</v>
      </c>
      <c r="I41" s="10">
        <v>175117.47</v>
      </c>
      <c r="J41" s="8">
        <v>44543</v>
      </c>
      <c r="K41" s="9">
        <v>44564</v>
      </c>
      <c r="L41" s="9">
        <v>45293</v>
      </c>
      <c r="M41" s="8">
        <f t="shared" si="0"/>
        <v>45203</v>
      </c>
      <c r="N41" s="8">
        <f t="shared" ca="1" si="3"/>
        <v>45007</v>
      </c>
      <c r="O41" s="17" t="s">
        <v>26</v>
      </c>
      <c r="P41" s="8" t="s">
        <v>26</v>
      </c>
      <c r="Q41" s="8" t="s">
        <v>26</v>
      </c>
      <c r="R41" s="10"/>
    </row>
    <row r="42" spans="1:18" ht="38.25">
      <c r="A42" s="14">
        <v>39</v>
      </c>
      <c r="B42" s="7" t="s">
        <v>29</v>
      </c>
      <c r="C42" s="18" t="s">
        <v>159</v>
      </c>
      <c r="D42" s="18" t="s">
        <v>160</v>
      </c>
      <c r="E42" s="6" t="s">
        <v>121</v>
      </c>
      <c r="F42" s="18" t="s">
        <v>63</v>
      </c>
      <c r="G42" s="1" t="s">
        <v>161</v>
      </c>
      <c r="H42" s="10">
        <v>0</v>
      </c>
      <c r="I42" s="10">
        <v>250000</v>
      </c>
      <c r="J42" s="8">
        <v>44183</v>
      </c>
      <c r="K42" s="9">
        <v>44200</v>
      </c>
      <c r="L42" s="9">
        <v>45294</v>
      </c>
      <c r="M42" s="8">
        <f t="shared" si="0"/>
        <v>45204</v>
      </c>
      <c r="N42" s="8">
        <f t="shared" ca="1" si="3"/>
        <v>45007</v>
      </c>
      <c r="O42" s="17" t="s">
        <v>26</v>
      </c>
      <c r="P42" s="8">
        <v>44200</v>
      </c>
      <c r="Q42" s="8">
        <v>44564</v>
      </c>
      <c r="R42" s="10"/>
    </row>
    <row r="43" spans="1:18" ht="38.25">
      <c r="A43" s="14">
        <v>40</v>
      </c>
      <c r="B43" s="7" t="s">
        <v>29</v>
      </c>
      <c r="C43" s="18" t="s">
        <v>40</v>
      </c>
      <c r="D43" s="18" t="s">
        <v>162</v>
      </c>
      <c r="E43" s="19" t="s">
        <v>163</v>
      </c>
      <c r="F43" s="18" t="s">
        <v>24</v>
      </c>
      <c r="G43" s="1" t="s">
        <v>164</v>
      </c>
      <c r="H43" s="10">
        <v>0</v>
      </c>
      <c r="I43" s="10">
        <v>8995</v>
      </c>
      <c r="J43" s="8">
        <v>44448</v>
      </c>
      <c r="K43" s="9">
        <v>44448</v>
      </c>
      <c r="L43" s="9">
        <v>45543</v>
      </c>
      <c r="M43" s="8">
        <f t="shared" si="0"/>
        <v>45453</v>
      </c>
      <c r="N43" s="8">
        <f t="shared" ca="1" si="3"/>
        <v>45007</v>
      </c>
      <c r="O43" s="17" t="s">
        <v>26</v>
      </c>
      <c r="P43" s="8" t="s">
        <v>26</v>
      </c>
      <c r="Q43" s="8" t="s">
        <v>26</v>
      </c>
      <c r="R43" s="10"/>
    </row>
    <row r="44" spans="1:18" ht="38.25">
      <c r="A44" s="14">
        <v>41</v>
      </c>
      <c r="B44" s="7" t="s">
        <v>20</v>
      </c>
      <c r="C44" s="18" t="s">
        <v>165</v>
      </c>
      <c r="D44" s="18" t="s">
        <v>166</v>
      </c>
      <c r="E44" s="19" t="s">
        <v>167</v>
      </c>
      <c r="F44" s="18" t="s">
        <v>24</v>
      </c>
      <c r="G44" s="1" t="s">
        <v>168</v>
      </c>
      <c r="H44" s="10">
        <v>0</v>
      </c>
      <c r="I44" s="10">
        <v>2055000</v>
      </c>
      <c r="J44" s="8">
        <v>44531</v>
      </c>
      <c r="K44" s="9">
        <v>44531</v>
      </c>
      <c r="L44" s="9">
        <v>45626</v>
      </c>
      <c r="M44" s="8">
        <f t="shared" si="0"/>
        <v>45536</v>
      </c>
      <c r="N44" s="8">
        <f t="shared" ca="1" si="3"/>
        <v>45007</v>
      </c>
      <c r="O44" s="17" t="s">
        <v>26</v>
      </c>
      <c r="P44" s="8" t="s">
        <v>26</v>
      </c>
      <c r="Q44" s="8" t="s">
        <v>26</v>
      </c>
      <c r="R44" s="10"/>
    </row>
    <row r="45" spans="1:18" ht="38.25">
      <c r="A45" s="14">
        <v>42</v>
      </c>
      <c r="B45" s="7" t="s">
        <v>20</v>
      </c>
      <c r="C45" s="18" t="s">
        <v>169</v>
      </c>
      <c r="D45" s="18" t="s">
        <v>170</v>
      </c>
      <c r="E45" s="19" t="s">
        <v>171</v>
      </c>
      <c r="F45" s="18" t="s">
        <v>24</v>
      </c>
      <c r="G45" s="1" t="s">
        <v>172</v>
      </c>
      <c r="H45" s="10">
        <v>0</v>
      </c>
      <c r="I45" s="10">
        <v>233000</v>
      </c>
      <c r="J45" s="8">
        <v>44676</v>
      </c>
      <c r="K45" s="9">
        <v>44676</v>
      </c>
      <c r="L45" s="9">
        <v>45771</v>
      </c>
      <c r="M45" s="8">
        <f t="shared" si="0"/>
        <v>45681</v>
      </c>
      <c r="N45" s="8">
        <f t="shared" ca="1" si="3"/>
        <v>45007</v>
      </c>
      <c r="O45" s="17" t="s">
        <v>26</v>
      </c>
      <c r="P45" s="8" t="s">
        <v>26</v>
      </c>
      <c r="Q45" s="8" t="s">
        <v>26</v>
      </c>
      <c r="R45" s="10"/>
    </row>
    <row r="46" spans="1:18" ht="38.25">
      <c r="A46" s="14">
        <v>43</v>
      </c>
      <c r="B46" s="7" t="s">
        <v>59</v>
      </c>
      <c r="C46" s="18" t="s">
        <v>173</v>
      </c>
      <c r="D46" s="18" t="s">
        <v>174</v>
      </c>
      <c r="E46" s="19" t="s">
        <v>135</v>
      </c>
      <c r="F46" s="18" t="s">
        <v>24</v>
      </c>
      <c r="G46" s="1" t="s">
        <v>175</v>
      </c>
      <c r="H46" s="10">
        <v>0</v>
      </c>
      <c r="I46" s="10">
        <v>63024.49</v>
      </c>
      <c r="J46" s="8">
        <v>44742</v>
      </c>
      <c r="K46" s="9">
        <v>44743</v>
      </c>
      <c r="L46" s="9">
        <v>45838</v>
      </c>
      <c r="M46" s="8">
        <f t="shared" si="0"/>
        <v>45748</v>
      </c>
      <c r="N46" s="8"/>
      <c r="O46" s="17" t="s">
        <v>26</v>
      </c>
      <c r="P46" s="8" t="s">
        <v>26</v>
      </c>
      <c r="Q46" s="8" t="s">
        <v>26</v>
      </c>
      <c r="R46" s="10"/>
    </row>
    <row r="47" spans="1:18" ht="76.5">
      <c r="A47" s="14">
        <v>44</v>
      </c>
      <c r="B47" s="7" t="s">
        <v>20</v>
      </c>
      <c r="C47" s="18" t="s">
        <v>65</v>
      </c>
      <c r="D47" s="18" t="s">
        <v>176</v>
      </c>
      <c r="E47" s="19" t="s">
        <v>177</v>
      </c>
      <c r="F47" s="18" t="s">
        <v>24</v>
      </c>
      <c r="G47" s="1" t="s">
        <v>178</v>
      </c>
      <c r="H47" s="10">
        <v>0</v>
      </c>
      <c r="I47" s="10">
        <v>4110000</v>
      </c>
      <c r="J47" s="8">
        <v>44623</v>
      </c>
      <c r="K47" s="9">
        <v>44623</v>
      </c>
      <c r="L47" s="9">
        <v>46448</v>
      </c>
      <c r="M47" s="8">
        <f t="shared" si="0"/>
        <v>46358</v>
      </c>
      <c r="N47" s="8">
        <f ca="1">TODAY()</f>
        <v>45007</v>
      </c>
      <c r="O47" s="17">
        <v>1</v>
      </c>
      <c r="P47" s="8" t="s">
        <v>26</v>
      </c>
      <c r="Q47" s="8" t="s">
        <v>26</v>
      </c>
      <c r="R47" s="10"/>
    </row>
    <row r="48" spans="1:18" ht="89.25">
      <c r="A48" s="14">
        <v>45</v>
      </c>
      <c r="B48" s="7" t="s">
        <v>20</v>
      </c>
      <c r="C48" s="18" t="s">
        <v>143</v>
      </c>
      <c r="D48" s="18" t="s">
        <v>179</v>
      </c>
      <c r="E48" s="19" t="s">
        <v>180</v>
      </c>
      <c r="F48" s="18" t="s">
        <v>24</v>
      </c>
      <c r="G48" s="1" t="s">
        <v>181</v>
      </c>
      <c r="H48" s="10">
        <v>0</v>
      </c>
      <c r="I48" s="10">
        <v>840000</v>
      </c>
      <c r="J48" s="8">
        <v>44713</v>
      </c>
      <c r="K48" s="9">
        <v>44713</v>
      </c>
      <c r="L48" s="9">
        <v>46538</v>
      </c>
      <c r="M48" s="8">
        <f t="shared" si="0"/>
        <v>46448</v>
      </c>
      <c r="N48" s="8">
        <f ca="1">TODAY()</f>
        <v>45007</v>
      </c>
      <c r="O48" s="17" t="s">
        <v>26</v>
      </c>
      <c r="P48" s="8" t="s">
        <v>26</v>
      </c>
      <c r="Q48" s="8" t="s">
        <v>26</v>
      </c>
      <c r="R48" s="10"/>
    </row>
    <row r="49" spans="1:18">
      <c r="A49" s="14">
        <v>46</v>
      </c>
      <c r="B49" s="7"/>
      <c r="C49" s="18"/>
      <c r="D49" s="18"/>
      <c r="E49" s="19"/>
      <c r="F49" s="18"/>
      <c r="G49" s="1"/>
      <c r="H49" s="10"/>
      <c r="I49" s="10"/>
      <c r="J49" s="8"/>
      <c r="K49" s="9"/>
      <c r="L49" s="9"/>
      <c r="M49" s="8" t="str">
        <f t="shared" ref="M49:M59" si="4">IF(L49="","",L49-90)</f>
        <v/>
      </c>
      <c r="N49" s="8"/>
      <c r="O49" s="17" t="s">
        <v>26</v>
      </c>
      <c r="P49" s="8" t="s">
        <v>26</v>
      </c>
      <c r="Q49" s="8" t="s">
        <v>26</v>
      </c>
      <c r="R49" s="10"/>
    </row>
    <row r="50" spans="1:18">
      <c r="A50" s="14">
        <v>47</v>
      </c>
      <c r="B50" s="7"/>
      <c r="C50" s="18"/>
      <c r="D50" s="18"/>
      <c r="E50" s="19"/>
      <c r="F50" s="18"/>
      <c r="G50" s="1"/>
      <c r="H50" s="10"/>
      <c r="I50" s="10"/>
      <c r="J50" s="8"/>
      <c r="K50" s="9"/>
      <c r="L50" s="9"/>
      <c r="M50" s="8" t="str">
        <f t="shared" si="4"/>
        <v/>
      </c>
      <c r="N50" s="8"/>
      <c r="O50" s="17" t="s">
        <v>26</v>
      </c>
      <c r="P50" s="8" t="s">
        <v>26</v>
      </c>
      <c r="Q50" s="8" t="s">
        <v>26</v>
      </c>
      <c r="R50" s="10"/>
    </row>
    <row r="51" spans="1:18">
      <c r="A51" s="14">
        <v>48</v>
      </c>
      <c r="B51" s="7"/>
      <c r="C51" s="18"/>
      <c r="D51" s="18"/>
      <c r="E51" s="19"/>
      <c r="F51" s="18"/>
      <c r="G51" s="1"/>
      <c r="H51" s="10"/>
      <c r="I51" s="10"/>
      <c r="J51" s="8"/>
      <c r="K51" s="9"/>
      <c r="L51" s="9"/>
      <c r="M51" s="8" t="str">
        <f t="shared" si="4"/>
        <v/>
      </c>
      <c r="N51" s="8"/>
      <c r="O51" s="17" t="s">
        <v>26</v>
      </c>
      <c r="P51" s="8" t="s">
        <v>26</v>
      </c>
      <c r="Q51" s="8" t="s">
        <v>26</v>
      </c>
      <c r="R51" s="10"/>
    </row>
    <row r="52" spans="1:18">
      <c r="A52" s="14">
        <v>49</v>
      </c>
      <c r="B52" s="7"/>
      <c r="C52" s="18"/>
      <c r="D52" s="18"/>
      <c r="E52" s="19"/>
      <c r="F52" s="18"/>
      <c r="G52" s="1"/>
      <c r="H52" s="10"/>
      <c r="I52" s="10"/>
      <c r="J52" s="8"/>
      <c r="K52" s="9"/>
      <c r="L52" s="9"/>
      <c r="M52" s="8" t="str">
        <f t="shared" si="4"/>
        <v/>
      </c>
      <c r="N52" s="8"/>
      <c r="O52" s="17" t="s">
        <v>26</v>
      </c>
      <c r="P52" s="8" t="s">
        <v>26</v>
      </c>
      <c r="Q52" s="8" t="s">
        <v>26</v>
      </c>
      <c r="R52" s="10"/>
    </row>
    <row r="53" spans="1:18">
      <c r="A53" s="14">
        <v>50</v>
      </c>
      <c r="B53" s="7"/>
      <c r="C53" s="18"/>
      <c r="D53" s="18"/>
      <c r="E53" s="19"/>
      <c r="F53" s="18"/>
      <c r="G53" s="1"/>
      <c r="H53" s="10"/>
      <c r="I53" s="10"/>
      <c r="J53" s="8"/>
      <c r="K53" s="9"/>
      <c r="L53" s="9"/>
      <c r="M53" s="8" t="str">
        <f t="shared" si="4"/>
        <v/>
      </c>
      <c r="N53" s="8"/>
      <c r="O53" s="17" t="s">
        <v>26</v>
      </c>
      <c r="P53" s="8" t="s">
        <v>26</v>
      </c>
      <c r="Q53" s="8" t="s">
        <v>26</v>
      </c>
      <c r="R53" s="10"/>
    </row>
    <row r="54" spans="1:18">
      <c r="A54" s="14">
        <v>51</v>
      </c>
      <c r="B54" s="7"/>
      <c r="C54" s="18"/>
      <c r="D54" s="18"/>
      <c r="E54" s="19"/>
      <c r="F54" s="18"/>
      <c r="G54" s="1"/>
      <c r="H54" s="10"/>
      <c r="I54" s="10"/>
      <c r="J54" s="8"/>
      <c r="K54" s="9"/>
      <c r="L54" s="9"/>
      <c r="M54" s="8" t="str">
        <f t="shared" si="4"/>
        <v/>
      </c>
      <c r="N54" s="8"/>
      <c r="O54" s="17" t="s">
        <v>26</v>
      </c>
      <c r="P54" s="8" t="s">
        <v>26</v>
      </c>
      <c r="Q54" s="8" t="s">
        <v>26</v>
      </c>
      <c r="R54" s="10"/>
    </row>
    <row r="55" spans="1:18">
      <c r="A55" s="14">
        <v>52</v>
      </c>
      <c r="B55" s="7"/>
      <c r="C55" s="18"/>
      <c r="D55" s="18"/>
      <c r="E55" s="19"/>
      <c r="F55" s="18"/>
      <c r="G55" s="1"/>
      <c r="H55" s="10"/>
      <c r="I55" s="10"/>
      <c r="J55" s="8"/>
      <c r="K55" s="9"/>
      <c r="L55" s="9"/>
      <c r="M55" s="8" t="str">
        <f t="shared" si="4"/>
        <v/>
      </c>
      <c r="N55" s="8"/>
      <c r="O55" s="17" t="s">
        <v>26</v>
      </c>
      <c r="P55" s="8" t="s">
        <v>26</v>
      </c>
      <c r="Q55" s="8" t="s">
        <v>26</v>
      </c>
      <c r="R55" s="10"/>
    </row>
    <row r="56" spans="1:18">
      <c r="A56" s="14">
        <v>53</v>
      </c>
      <c r="B56" s="7"/>
      <c r="C56" s="18"/>
      <c r="D56" s="18"/>
      <c r="E56" s="19"/>
      <c r="F56" s="18"/>
      <c r="G56" s="1"/>
      <c r="H56" s="10"/>
      <c r="I56" s="10"/>
      <c r="J56" s="8"/>
      <c r="K56" s="9"/>
      <c r="L56" s="9"/>
      <c r="M56" s="8" t="str">
        <f t="shared" si="4"/>
        <v/>
      </c>
      <c r="N56" s="8"/>
      <c r="O56" s="17" t="s">
        <v>26</v>
      </c>
      <c r="P56" s="8" t="s">
        <v>26</v>
      </c>
      <c r="Q56" s="8" t="s">
        <v>26</v>
      </c>
      <c r="R56" s="10"/>
    </row>
    <row r="57" spans="1:18">
      <c r="A57" s="14">
        <v>54</v>
      </c>
      <c r="B57" s="7"/>
      <c r="C57" s="18"/>
      <c r="D57" s="18"/>
      <c r="E57" s="19"/>
      <c r="F57" s="18"/>
      <c r="G57" s="1"/>
      <c r="H57" s="10"/>
      <c r="I57" s="10"/>
      <c r="J57" s="8"/>
      <c r="K57" s="9"/>
      <c r="L57" s="9"/>
      <c r="M57" s="8" t="str">
        <f t="shared" si="4"/>
        <v/>
      </c>
      <c r="N57" s="8"/>
      <c r="O57" s="17" t="s">
        <v>26</v>
      </c>
      <c r="P57" s="8" t="s">
        <v>26</v>
      </c>
      <c r="Q57" s="8" t="s">
        <v>26</v>
      </c>
      <c r="R57" s="10"/>
    </row>
    <row r="58" spans="1:18">
      <c r="A58" s="14">
        <v>55</v>
      </c>
      <c r="B58" s="7"/>
      <c r="C58" s="18"/>
      <c r="D58" s="18"/>
      <c r="E58" s="19"/>
      <c r="F58" s="18"/>
      <c r="G58" s="1"/>
      <c r="H58" s="10"/>
      <c r="I58" s="10"/>
      <c r="J58" s="8"/>
      <c r="K58" s="9"/>
      <c r="L58" s="9"/>
      <c r="M58" s="8" t="str">
        <f t="shared" si="4"/>
        <v/>
      </c>
      <c r="N58" s="8"/>
      <c r="O58" s="17" t="s">
        <v>26</v>
      </c>
      <c r="P58" s="8" t="s">
        <v>26</v>
      </c>
      <c r="Q58" s="8" t="s">
        <v>26</v>
      </c>
      <c r="R58" s="10"/>
    </row>
    <row r="59" spans="1:18">
      <c r="A59" s="14">
        <v>56</v>
      </c>
      <c r="B59" s="7"/>
      <c r="C59" s="18"/>
      <c r="D59" s="18"/>
      <c r="E59" s="19"/>
      <c r="F59" s="18"/>
      <c r="G59" s="1"/>
      <c r="H59" s="10"/>
      <c r="I59" s="10"/>
      <c r="J59" s="8"/>
      <c r="K59" s="9"/>
      <c r="L59" s="9"/>
      <c r="M59" s="8" t="str">
        <f t="shared" si="4"/>
        <v/>
      </c>
      <c r="N59" s="8">
        <f ca="1">TODAY()</f>
        <v>45007</v>
      </c>
      <c r="O59" s="17" t="s">
        <v>26</v>
      </c>
      <c r="P59" s="8" t="s">
        <v>26</v>
      </c>
      <c r="Q59" s="8" t="s">
        <v>26</v>
      </c>
      <c r="R59" s="10"/>
    </row>
    <row r="60" spans="1:18">
      <c r="A60" s="166"/>
      <c r="B60" s="166"/>
      <c r="C60" s="166"/>
      <c r="D60" s="166"/>
      <c r="E60" s="166"/>
      <c r="F60" s="166"/>
      <c r="G60" s="166"/>
      <c r="H60" s="166"/>
      <c r="I60" s="28"/>
      <c r="J60" s="29"/>
      <c r="K60" s="29"/>
      <c r="L60" s="29"/>
      <c r="M60" s="29"/>
      <c r="N60" s="30"/>
      <c r="O60" s="31"/>
      <c r="P60" s="29"/>
      <c r="Q60" s="32"/>
      <c r="R60" s="29"/>
    </row>
    <row r="61" spans="1:18">
      <c r="N61" s="8">
        <f t="shared" ref="N61:N88" ca="1" si="5">TODAY()</f>
        <v>45007</v>
      </c>
    </row>
    <row r="62" spans="1:18">
      <c r="N62" s="8">
        <f t="shared" ca="1" si="5"/>
        <v>45007</v>
      </c>
    </row>
    <row r="63" spans="1:18">
      <c r="N63" s="8">
        <f t="shared" ca="1" si="5"/>
        <v>45007</v>
      </c>
    </row>
    <row r="64" spans="1:18" ht="15">
      <c r="F64"/>
      <c r="N64" s="8">
        <f t="shared" ca="1" si="5"/>
        <v>45007</v>
      </c>
    </row>
    <row r="65" spans="6:14" ht="15">
      <c r="F65"/>
      <c r="N65" s="8">
        <f t="shared" ca="1" si="5"/>
        <v>45007</v>
      </c>
    </row>
    <row r="66" spans="6:14" ht="15">
      <c r="F66"/>
      <c r="N66" s="8">
        <f t="shared" ca="1" si="5"/>
        <v>45007</v>
      </c>
    </row>
    <row r="67" spans="6:14" ht="15">
      <c r="F67"/>
      <c r="N67" s="8">
        <f t="shared" ca="1" si="5"/>
        <v>45007</v>
      </c>
    </row>
    <row r="68" spans="6:14" ht="15">
      <c r="F68"/>
      <c r="N68" s="8">
        <f t="shared" ca="1" si="5"/>
        <v>45007</v>
      </c>
    </row>
    <row r="69" spans="6:14" ht="15">
      <c r="F69"/>
      <c r="N69" s="8">
        <f t="shared" ca="1" si="5"/>
        <v>45007</v>
      </c>
    </row>
    <row r="70" spans="6:14" ht="15">
      <c r="F70"/>
      <c r="N70" s="8">
        <f t="shared" ca="1" si="5"/>
        <v>45007</v>
      </c>
    </row>
    <row r="71" spans="6:14" ht="15">
      <c r="F71"/>
      <c r="N71" s="8">
        <f t="shared" ca="1" si="5"/>
        <v>45007</v>
      </c>
    </row>
    <row r="72" spans="6:14" ht="15">
      <c r="F72"/>
      <c r="N72" s="8">
        <f t="shared" ca="1" si="5"/>
        <v>45007</v>
      </c>
    </row>
    <row r="73" spans="6:14" ht="15">
      <c r="F73"/>
      <c r="N73" s="8">
        <f t="shared" ca="1" si="5"/>
        <v>45007</v>
      </c>
    </row>
    <row r="74" spans="6:14" ht="15">
      <c r="F74"/>
      <c r="N74" s="8">
        <f t="shared" ca="1" si="5"/>
        <v>45007</v>
      </c>
    </row>
    <row r="75" spans="6:14">
      <c r="N75" s="8">
        <f t="shared" ca="1" si="5"/>
        <v>45007</v>
      </c>
    </row>
    <row r="76" spans="6:14">
      <c r="N76" s="8">
        <f t="shared" ca="1" si="5"/>
        <v>45007</v>
      </c>
    </row>
    <row r="77" spans="6:14">
      <c r="N77" s="8">
        <f t="shared" ca="1" si="5"/>
        <v>45007</v>
      </c>
    </row>
    <row r="78" spans="6:14">
      <c r="N78" s="8">
        <f t="shared" ca="1" si="5"/>
        <v>45007</v>
      </c>
    </row>
    <row r="79" spans="6:14">
      <c r="N79" s="8">
        <f t="shared" ca="1" si="5"/>
        <v>45007</v>
      </c>
    </row>
    <row r="80" spans="6:14">
      <c r="N80" s="8">
        <f t="shared" ca="1" si="5"/>
        <v>45007</v>
      </c>
    </row>
    <row r="81" spans="14:14">
      <c r="N81" s="8">
        <f t="shared" ca="1" si="5"/>
        <v>45007</v>
      </c>
    </row>
    <row r="82" spans="14:14">
      <c r="N82" s="8">
        <f t="shared" ca="1" si="5"/>
        <v>45007</v>
      </c>
    </row>
    <row r="83" spans="14:14">
      <c r="N83" s="8">
        <f t="shared" ca="1" si="5"/>
        <v>45007</v>
      </c>
    </row>
    <row r="84" spans="14:14">
      <c r="N84" s="8">
        <f t="shared" ca="1" si="5"/>
        <v>45007</v>
      </c>
    </row>
    <row r="85" spans="14:14">
      <c r="N85" s="8">
        <f t="shared" ca="1" si="5"/>
        <v>45007</v>
      </c>
    </row>
    <row r="86" spans="14:14">
      <c r="N86" s="8">
        <f t="shared" ca="1" si="5"/>
        <v>45007</v>
      </c>
    </row>
    <row r="87" spans="14:14">
      <c r="N87" s="8">
        <f t="shared" ca="1" si="5"/>
        <v>45007</v>
      </c>
    </row>
    <row r="88" spans="14:14">
      <c r="N88" s="8">
        <f t="shared" ca="1" si="5"/>
        <v>45007</v>
      </c>
    </row>
  </sheetData>
  <autoFilter ref="A3:Q88" xr:uid="{00000000-0009-0000-0000-000000000000}">
    <sortState xmlns:xlrd2="http://schemas.microsoft.com/office/spreadsheetml/2017/richdata2" ref="A4:Q59">
      <sortCondition ref="J4:J59"/>
      <sortCondition ref="F4:F59"/>
    </sortState>
  </autoFilter>
  <sortState xmlns:xlrd2="http://schemas.microsoft.com/office/spreadsheetml/2017/richdata2" ref="B4:R48">
    <sortCondition ref="L4:L48"/>
    <sortCondition ref="J4:J48"/>
  </sortState>
  <mergeCells count="3">
    <mergeCell ref="A60:H60"/>
    <mergeCell ref="A2:H2"/>
    <mergeCell ref="A1:R1"/>
  </mergeCells>
  <phoneticPr fontId="6" type="noConversion"/>
  <conditionalFormatting sqref="M14:M59">
    <cfRule type="cellIs" dxfId="8" priority="12" operator="lessThanOrEqual">
      <formula>#REF!</formula>
    </cfRule>
  </conditionalFormatting>
  <conditionalFormatting sqref="Q14:Q19 Q22:Q59">
    <cfRule type="cellIs" dxfId="7" priority="11" operator="lessThanOrEqual">
      <formula>#REF!</formula>
    </cfRule>
  </conditionalFormatting>
  <conditionalFormatting sqref="M4:M6 Q4:Q6">
    <cfRule type="cellIs" dxfId="6" priority="6" operator="lessThanOrEqual">
      <formula>#REF!</formula>
    </cfRule>
  </conditionalFormatting>
  <conditionalFormatting sqref="Q7:Q8">
    <cfRule type="cellIs" dxfId="5" priority="5" operator="lessThanOrEqual">
      <formula>#REF!</formula>
    </cfRule>
  </conditionalFormatting>
  <conditionalFormatting sqref="Q9:Q13">
    <cfRule type="cellIs" dxfId="4" priority="4" operator="lessThanOrEqual">
      <formula>#REF!</formula>
    </cfRule>
  </conditionalFormatting>
  <conditionalFormatting sqref="M7:M13">
    <cfRule type="cellIs" dxfId="3" priority="3" operator="lessThanOrEqual">
      <formula>#REF!</formula>
    </cfRule>
  </conditionalFormatting>
  <conditionalFormatting sqref="Q20">
    <cfRule type="cellIs" dxfId="2" priority="2" operator="lessThanOrEqual">
      <formula>#REF!</formula>
    </cfRule>
  </conditionalFormatting>
  <conditionalFormatting sqref="Q21">
    <cfRule type="cellIs" dxfId="1" priority="1" operator="lessThanOrEqual">
      <formula>#REF!</formula>
    </cfRule>
  </conditionalFormatting>
  <dataValidations count="2">
    <dataValidation type="list" allowBlank="1" showInputMessage="1" showErrorMessage="1" sqref="B20:B21 B43" xr:uid="{00000000-0002-0000-0000-000000000000}">
      <formula1>$X$3:$X$37</formula1>
    </dataValidation>
    <dataValidation type="list" allowBlank="1" showInputMessage="1" showErrorMessage="1" sqref="F20:F21" xr:uid="{00000000-0002-0000-0000-000001000000}">
      <formula1>$W$3:$W$59</formula1>
    </dataValidation>
  </dataValidations>
  <pageMargins left="0.11811023622047245" right="0.11811023622047245" top="0.19685039370078741" bottom="0.19685039370078741" header="0.31496062992125984" footer="0.31496062992125984"/>
  <pageSetup paperSize="9"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'Avaliação das Contratações'!$S$3:$S$3</xm:f>
          </x14:formula1>
          <xm:sqref>B22:B42 B44:B59 B4:B19</xm:sqref>
        </x14:dataValidation>
        <x14:dataValidation type="list" allowBlank="1" showInputMessage="1" showErrorMessage="1" xr:uid="{00000000-0002-0000-0000-000003000000}">
          <x14:formula1>
            <xm:f>'Avaliação das Contratações'!$R$3:$R$3</xm:f>
          </x14:formula1>
          <xm:sqref>F4:F19 F22:F59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
  <sheetViews>
    <sheetView topLeftCell="A4" workbookViewId="0">
      <selection activeCell="B7" sqref="B7"/>
    </sheetView>
  </sheetViews>
  <sheetFormatPr defaultRowHeight="15"/>
  <cols>
    <col min="1" max="1" width="3" bestFit="1" customWidth="1"/>
    <col min="2"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SUM(E4:E23)</f>
        <v>3076673.7</v>
      </c>
      <c r="F2" s="46"/>
      <c r="G2" s="46"/>
      <c r="H2" s="46"/>
      <c r="I2" s="46"/>
    </row>
    <row r="3" spans="1:9" ht="102">
      <c r="A3" s="47" t="s">
        <v>2</v>
      </c>
      <c r="B3" s="47" t="s">
        <v>521</v>
      </c>
      <c r="C3" s="47" t="s">
        <v>522</v>
      </c>
      <c r="D3" s="48" t="s">
        <v>523</v>
      </c>
      <c r="E3" s="48" t="s">
        <v>524</v>
      </c>
      <c r="F3" s="48" t="s">
        <v>525</v>
      </c>
      <c r="G3" s="48" t="s">
        <v>526</v>
      </c>
      <c r="H3" s="48" t="s">
        <v>527</v>
      </c>
      <c r="I3" s="48" t="s">
        <v>528</v>
      </c>
    </row>
    <row r="4" spans="1:9" ht="25.5">
      <c r="A4" s="49">
        <v>1</v>
      </c>
      <c r="B4" s="18" t="s">
        <v>943</v>
      </c>
      <c r="C4" s="1" t="s">
        <v>341</v>
      </c>
      <c r="D4" s="18"/>
      <c r="E4" s="74">
        <v>76200</v>
      </c>
      <c r="F4" s="18"/>
      <c r="G4" s="1" t="s">
        <v>944</v>
      </c>
      <c r="H4" s="1"/>
      <c r="I4" s="1" t="s">
        <v>52</v>
      </c>
    </row>
    <row r="5" spans="1:9" ht="25.5">
      <c r="A5" s="49">
        <v>2</v>
      </c>
      <c r="B5" s="18"/>
      <c r="C5" s="18" t="s">
        <v>945</v>
      </c>
      <c r="D5" s="18"/>
      <c r="E5" s="74">
        <v>2748000</v>
      </c>
      <c r="F5" s="18"/>
      <c r="G5" s="1" t="s">
        <v>946</v>
      </c>
      <c r="H5" s="1"/>
      <c r="I5" s="1" t="s">
        <v>616</v>
      </c>
    </row>
    <row r="6" spans="1:9" ht="51">
      <c r="A6" s="49">
        <v>3</v>
      </c>
      <c r="B6" s="18"/>
      <c r="C6" s="18" t="s">
        <v>947</v>
      </c>
      <c r="D6" s="18"/>
      <c r="E6" s="74">
        <v>72473.7</v>
      </c>
      <c r="F6" s="18"/>
      <c r="G6" s="1" t="s">
        <v>946</v>
      </c>
      <c r="H6" s="1"/>
      <c r="I6" s="1" t="s">
        <v>948</v>
      </c>
    </row>
    <row r="7" spans="1:9" ht="25.5">
      <c r="A7" s="49">
        <v>4</v>
      </c>
      <c r="B7" s="18"/>
      <c r="C7" s="18" t="s">
        <v>571</v>
      </c>
      <c r="D7" s="18"/>
      <c r="E7" s="74">
        <v>180000</v>
      </c>
      <c r="F7" s="18"/>
      <c r="G7" s="1" t="s">
        <v>946</v>
      </c>
      <c r="H7" s="1"/>
      <c r="I7" s="1" t="s">
        <v>52</v>
      </c>
    </row>
    <row r="8" spans="1:9" ht="51">
      <c r="A8" s="49">
        <v>5</v>
      </c>
      <c r="B8" s="18"/>
      <c r="C8" s="18" t="s">
        <v>574</v>
      </c>
      <c r="D8" s="18"/>
      <c r="E8" s="10" t="s">
        <v>949</v>
      </c>
      <c r="F8" s="18"/>
      <c r="G8" s="1" t="s">
        <v>946</v>
      </c>
      <c r="H8" s="1"/>
      <c r="I8" s="1" t="s">
        <v>52</v>
      </c>
    </row>
    <row r="9" spans="1:9" ht="25.5">
      <c r="A9" s="49">
        <v>6</v>
      </c>
      <c r="B9" s="18"/>
      <c r="C9" s="18" t="s">
        <v>950</v>
      </c>
      <c r="D9" s="18"/>
      <c r="E9" s="10" t="s">
        <v>949</v>
      </c>
      <c r="F9" s="18"/>
      <c r="G9" s="1" t="s">
        <v>944</v>
      </c>
      <c r="H9" s="1"/>
      <c r="I9" s="1" t="s">
        <v>52</v>
      </c>
    </row>
    <row r="10" spans="1:9" ht="23.45" customHeight="1">
      <c r="A10" s="49">
        <v>7</v>
      </c>
      <c r="B10" s="18"/>
      <c r="C10" s="18"/>
      <c r="D10" s="18"/>
      <c r="E10" s="10"/>
      <c r="F10" s="18"/>
      <c r="G10" s="1"/>
      <c r="H10" s="1"/>
      <c r="I10" s="1"/>
    </row>
    <row r="11" spans="1:9" ht="23.45" customHeight="1">
      <c r="A11" s="49">
        <v>8</v>
      </c>
      <c r="B11" s="18"/>
      <c r="C11" s="18"/>
      <c r="D11" s="18"/>
      <c r="E11" s="10"/>
      <c r="F11" s="18"/>
      <c r="G11" s="1"/>
      <c r="H11" s="1"/>
      <c r="I11" s="1"/>
    </row>
    <row r="12" spans="1:9" ht="23.45" customHeight="1">
      <c r="A12" s="49">
        <v>9</v>
      </c>
      <c r="B12" s="18"/>
      <c r="C12" s="18"/>
      <c r="D12" s="18"/>
      <c r="E12" s="10"/>
      <c r="F12" s="18"/>
      <c r="G12" s="1"/>
      <c r="H12" s="1"/>
      <c r="I12" s="1"/>
    </row>
    <row r="13" spans="1:9" ht="23.45" customHeight="1">
      <c r="A13" s="49">
        <v>10</v>
      </c>
      <c r="B13" s="18"/>
      <c r="C13" s="18"/>
      <c r="D13" s="18"/>
      <c r="E13" s="10"/>
      <c r="F13" s="18"/>
      <c r="G13" s="1"/>
      <c r="H13" s="1"/>
      <c r="I13" s="1"/>
    </row>
    <row r="14" spans="1:9" ht="23.45" customHeight="1">
      <c r="A14" s="49">
        <v>11</v>
      </c>
      <c r="B14" s="18"/>
      <c r="C14" s="18"/>
      <c r="D14" s="18"/>
      <c r="E14" s="10"/>
      <c r="F14" s="18"/>
      <c r="G14" s="1"/>
      <c r="H14" s="1"/>
      <c r="I14" s="1"/>
    </row>
    <row r="15" spans="1:9" ht="23.45" customHeight="1">
      <c r="A15" s="49">
        <v>12</v>
      </c>
      <c r="B15" s="18"/>
      <c r="C15" s="18"/>
      <c r="D15" s="18"/>
      <c r="E15" s="10"/>
      <c r="F15" s="18"/>
      <c r="G15" s="1"/>
      <c r="H15" s="1"/>
      <c r="I15" s="1"/>
    </row>
    <row r="16" spans="1:9" ht="23.45" customHeight="1">
      <c r="A16" s="49">
        <v>13</v>
      </c>
      <c r="B16" s="18"/>
      <c r="C16" s="18"/>
      <c r="D16" s="18"/>
      <c r="E16" s="10"/>
      <c r="F16" s="18"/>
      <c r="G16" s="1"/>
      <c r="H16" s="1"/>
      <c r="I16" s="1"/>
    </row>
    <row r="17" spans="1:9" ht="23.45" customHeight="1">
      <c r="A17" s="49">
        <v>14</v>
      </c>
      <c r="B17" s="18"/>
      <c r="C17" s="18"/>
      <c r="D17" s="18"/>
      <c r="E17" s="10"/>
      <c r="F17" s="18"/>
      <c r="G17" s="1"/>
      <c r="H17" s="1"/>
      <c r="I17" s="1"/>
    </row>
    <row r="18" spans="1:9" ht="23.45" customHeight="1">
      <c r="A18" s="49">
        <v>15</v>
      </c>
      <c r="B18" s="18"/>
      <c r="C18" s="18"/>
      <c r="D18" s="18"/>
      <c r="E18" s="10"/>
      <c r="F18" s="18"/>
      <c r="G18" s="1"/>
      <c r="H18" s="1"/>
      <c r="I18" s="1"/>
    </row>
    <row r="19" spans="1:9" ht="23.45" customHeight="1">
      <c r="A19" s="49">
        <v>16</v>
      </c>
      <c r="B19" s="18"/>
      <c r="C19" s="18"/>
      <c r="D19" s="18"/>
      <c r="E19" s="10"/>
      <c r="F19" s="18"/>
      <c r="G19" s="1"/>
      <c r="H19" s="1"/>
      <c r="I19" s="1"/>
    </row>
    <row r="20" spans="1:9" ht="23.45" customHeight="1">
      <c r="A20" s="49">
        <v>17</v>
      </c>
      <c r="B20" s="18"/>
      <c r="C20" s="18"/>
      <c r="D20" s="18"/>
      <c r="E20" s="10"/>
      <c r="F20" s="18"/>
      <c r="G20" s="1"/>
      <c r="H20" s="1"/>
      <c r="I20" s="1"/>
    </row>
    <row r="21" spans="1:9" ht="23.45" customHeight="1">
      <c r="A21" s="49">
        <v>18</v>
      </c>
      <c r="B21" s="18"/>
      <c r="C21" s="18"/>
      <c r="D21" s="18"/>
      <c r="E21" s="10"/>
      <c r="F21" s="18"/>
      <c r="G21" s="1"/>
      <c r="H21" s="1"/>
      <c r="I21" s="1"/>
    </row>
    <row r="22" spans="1:9" ht="23.45" customHeight="1">
      <c r="A22" s="49">
        <v>19</v>
      </c>
      <c r="B22" s="18"/>
      <c r="C22" s="18"/>
      <c r="D22" s="18"/>
      <c r="E22" s="10"/>
      <c r="F22" s="18"/>
      <c r="G22" s="1"/>
      <c r="H22" s="1"/>
      <c r="I22" s="1"/>
    </row>
    <row r="23" spans="1:9" ht="23.45" customHeight="1">
      <c r="A23" s="49">
        <v>20</v>
      </c>
      <c r="B23" s="18"/>
      <c r="C23" s="18"/>
      <c r="D23" s="18"/>
      <c r="E23" s="10"/>
      <c r="F23" s="18"/>
      <c r="G23" s="1"/>
      <c r="H23" s="1"/>
      <c r="I23" s="1"/>
    </row>
  </sheetData>
  <mergeCells count="2">
    <mergeCell ref="A1:I1"/>
    <mergeCell ref="A2:D2"/>
  </mergeCells>
  <dataValidations count="1">
    <dataValidation type="list" allowBlank="1" showInputMessage="1" showErrorMessage="1" sqref="F4:F23" xr:uid="{00000000-0002-0000-0700-000000000000}">
      <formula1>$N$3:$N$59</formula1>
    </dataValidation>
  </dataValidations>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
  <sheetViews>
    <sheetView workbookViewId="0">
      <selection activeCell="B7" sqref="B7"/>
    </sheetView>
  </sheetViews>
  <sheetFormatPr defaultRowHeight="15"/>
  <cols>
    <col min="1" max="1" width="3" bestFit="1" customWidth="1"/>
    <col min="2"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SUM(E4:E23)</f>
        <v>50000</v>
      </c>
      <c r="F2" s="46"/>
      <c r="G2" s="46"/>
      <c r="H2" s="46"/>
      <c r="I2" s="46"/>
    </row>
    <row r="3" spans="1:9" ht="102">
      <c r="A3" s="47" t="s">
        <v>2</v>
      </c>
      <c r="B3" s="47" t="s">
        <v>521</v>
      </c>
      <c r="C3" s="47" t="s">
        <v>522</v>
      </c>
      <c r="D3" s="48" t="s">
        <v>523</v>
      </c>
      <c r="E3" s="48" t="s">
        <v>524</v>
      </c>
      <c r="F3" s="48" t="s">
        <v>525</v>
      </c>
      <c r="G3" s="48" t="s">
        <v>526</v>
      </c>
      <c r="H3" s="48" t="s">
        <v>527</v>
      </c>
      <c r="I3" s="48" t="s">
        <v>528</v>
      </c>
    </row>
    <row r="4" spans="1:9" ht="63.75">
      <c r="A4" s="49">
        <v>1</v>
      </c>
      <c r="B4" s="79" t="s">
        <v>951</v>
      </c>
      <c r="C4" s="79" t="s">
        <v>561</v>
      </c>
      <c r="D4" s="18" t="s">
        <v>562</v>
      </c>
      <c r="E4" s="74">
        <v>50000</v>
      </c>
      <c r="F4" s="18"/>
      <c r="G4" s="1" t="s">
        <v>946</v>
      </c>
      <c r="H4" s="1"/>
      <c r="I4" s="1" t="s">
        <v>563</v>
      </c>
    </row>
    <row r="5" spans="1:9" ht="23.45" customHeight="1">
      <c r="A5" s="49">
        <v>2</v>
      </c>
      <c r="B5" s="18"/>
      <c r="C5" s="18"/>
      <c r="D5" s="18"/>
      <c r="E5" s="10"/>
      <c r="F5" s="18"/>
      <c r="G5" s="1"/>
      <c r="H5" s="1"/>
      <c r="I5" s="1"/>
    </row>
    <row r="6" spans="1:9" ht="23.45" customHeight="1">
      <c r="A6" s="49">
        <v>3</v>
      </c>
      <c r="B6" s="18"/>
      <c r="C6" s="18"/>
      <c r="D6" s="18"/>
      <c r="E6" s="10"/>
      <c r="F6" s="18"/>
      <c r="G6" s="1"/>
      <c r="H6" s="1"/>
      <c r="I6" s="1"/>
    </row>
    <row r="7" spans="1:9" ht="23.45" customHeight="1">
      <c r="A7" s="49">
        <v>4</v>
      </c>
      <c r="B7" s="18"/>
      <c r="C7" s="18"/>
      <c r="D7" s="18"/>
      <c r="E7" s="10"/>
      <c r="F7" s="18"/>
      <c r="G7" s="1"/>
      <c r="H7" s="1"/>
      <c r="I7" s="1"/>
    </row>
    <row r="8" spans="1:9" ht="23.45" customHeight="1">
      <c r="A8" s="49">
        <v>5</v>
      </c>
      <c r="B8" s="18"/>
      <c r="C8" s="18"/>
      <c r="D8" s="18"/>
      <c r="E8" s="10"/>
      <c r="F8" s="18"/>
      <c r="G8" s="1"/>
      <c r="H8" s="1"/>
      <c r="I8" s="1"/>
    </row>
    <row r="9" spans="1:9" ht="23.45" customHeight="1">
      <c r="A9" s="49">
        <v>6</v>
      </c>
      <c r="B9" s="18"/>
      <c r="C9" s="18"/>
      <c r="D9" s="18"/>
      <c r="E9" s="10"/>
      <c r="F9" s="18"/>
      <c r="G9" s="1"/>
      <c r="H9" s="1"/>
      <c r="I9" s="1"/>
    </row>
    <row r="10" spans="1:9" ht="23.45" customHeight="1">
      <c r="A10" s="49">
        <v>7</v>
      </c>
      <c r="B10" s="18"/>
      <c r="C10" s="18"/>
      <c r="D10" s="18"/>
      <c r="E10" s="10"/>
      <c r="F10" s="18"/>
      <c r="G10" s="1"/>
      <c r="H10" s="1"/>
      <c r="I10" s="1"/>
    </row>
    <row r="11" spans="1:9" ht="23.45" customHeight="1">
      <c r="A11" s="49">
        <v>8</v>
      </c>
      <c r="B11" s="18"/>
      <c r="C11" s="18"/>
      <c r="D11" s="18"/>
      <c r="E11" s="10"/>
      <c r="F11" s="18"/>
      <c r="G11" s="1"/>
      <c r="H11" s="1"/>
      <c r="I11" s="1"/>
    </row>
    <row r="12" spans="1:9" ht="23.45" customHeight="1">
      <c r="A12" s="49">
        <v>9</v>
      </c>
      <c r="B12" s="18"/>
      <c r="C12" s="18"/>
      <c r="D12" s="18"/>
      <c r="E12" s="10"/>
      <c r="F12" s="18"/>
      <c r="G12" s="1"/>
      <c r="H12" s="1"/>
      <c r="I12" s="1"/>
    </row>
    <row r="13" spans="1:9" ht="23.45" customHeight="1">
      <c r="A13" s="49">
        <v>10</v>
      </c>
      <c r="B13" s="18"/>
      <c r="C13" s="18"/>
      <c r="D13" s="18"/>
      <c r="E13" s="10"/>
      <c r="F13" s="18"/>
      <c r="G13" s="1"/>
      <c r="H13" s="1"/>
      <c r="I13" s="1"/>
    </row>
    <row r="14" spans="1:9" ht="23.45" customHeight="1">
      <c r="A14" s="49">
        <v>11</v>
      </c>
      <c r="B14" s="18"/>
      <c r="C14" s="18"/>
      <c r="D14" s="18"/>
      <c r="E14" s="10"/>
      <c r="F14" s="18"/>
      <c r="G14" s="1"/>
      <c r="H14" s="1"/>
      <c r="I14" s="1"/>
    </row>
    <row r="15" spans="1:9" ht="23.45" customHeight="1">
      <c r="A15" s="49">
        <v>12</v>
      </c>
      <c r="B15" s="18"/>
      <c r="C15" s="18"/>
      <c r="D15" s="18"/>
      <c r="E15" s="10"/>
      <c r="F15" s="18"/>
      <c r="G15" s="1"/>
      <c r="H15" s="1"/>
      <c r="I15" s="1"/>
    </row>
    <row r="16" spans="1:9" ht="23.45" customHeight="1">
      <c r="A16" s="49">
        <v>13</v>
      </c>
      <c r="B16" s="18"/>
      <c r="C16" s="18"/>
      <c r="D16" s="18"/>
      <c r="E16" s="10"/>
      <c r="F16" s="18"/>
      <c r="G16" s="1"/>
      <c r="H16" s="1"/>
      <c r="I16" s="1"/>
    </row>
    <row r="17" spans="1:9" ht="23.45" customHeight="1">
      <c r="A17" s="49">
        <v>14</v>
      </c>
      <c r="B17" s="18"/>
      <c r="C17" s="18"/>
      <c r="D17" s="18"/>
      <c r="E17" s="10"/>
      <c r="F17" s="18"/>
      <c r="G17" s="1"/>
      <c r="H17" s="1"/>
      <c r="I17" s="1"/>
    </row>
    <row r="18" spans="1:9" ht="23.45" customHeight="1">
      <c r="A18" s="49">
        <v>15</v>
      </c>
      <c r="B18" s="18"/>
      <c r="C18" s="18"/>
      <c r="D18" s="18"/>
      <c r="E18" s="10"/>
      <c r="F18" s="18"/>
      <c r="G18" s="1"/>
      <c r="H18" s="1"/>
      <c r="I18" s="1"/>
    </row>
    <row r="19" spans="1:9" ht="23.45" customHeight="1">
      <c r="A19" s="49">
        <v>16</v>
      </c>
      <c r="B19" s="18"/>
      <c r="C19" s="18"/>
      <c r="D19" s="18"/>
      <c r="E19" s="10"/>
      <c r="F19" s="18"/>
      <c r="G19" s="1"/>
      <c r="H19" s="1"/>
      <c r="I19" s="1"/>
    </row>
    <row r="20" spans="1:9" ht="23.45" customHeight="1">
      <c r="A20" s="49">
        <v>17</v>
      </c>
      <c r="B20" s="18"/>
      <c r="C20" s="18"/>
      <c r="D20" s="18"/>
      <c r="E20" s="10"/>
      <c r="F20" s="18"/>
      <c r="G20" s="1"/>
      <c r="H20" s="1"/>
      <c r="I20" s="1"/>
    </row>
    <row r="21" spans="1:9" ht="23.45" customHeight="1">
      <c r="A21" s="49">
        <v>18</v>
      </c>
      <c r="B21" s="18"/>
      <c r="C21" s="18"/>
      <c r="D21" s="18"/>
      <c r="E21" s="10"/>
      <c r="F21" s="18"/>
      <c r="G21" s="1"/>
      <c r="H21" s="1"/>
      <c r="I21" s="1"/>
    </row>
    <row r="22" spans="1:9" ht="23.45" customHeight="1">
      <c r="A22" s="49">
        <v>19</v>
      </c>
      <c r="B22" s="18"/>
      <c r="C22" s="18"/>
      <c r="D22" s="18"/>
      <c r="E22" s="10"/>
      <c r="F22" s="18"/>
      <c r="G22" s="1"/>
      <c r="H22" s="1"/>
      <c r="I22" s="1"/>
    </row>
    <row r="23" spans="1:9" ht="23.45" customHeight="1">
      <c r="A23" s="49">
        <v>20</v>
      </c>
      <c r="B23" s="18"/>
      <c r="C23" s="18"/>
      <c r="D23" s="18"/>
      <c r="E23" s="10"/>
      <c r="F23" s="18"/>
      <c r="G23" s="1"/>
      <c r="H23" s="1"/>
      <c r="I23" s="1"/>
    </row>
  </sheetData>
  <mergeCells count="2">
    <mergeCell ref="A1:I1"/>
    <mergeCell ref="A2:D2"/>
  </mergeCells>
  <dataValidations count="1">
    <dataValidation type="list" allowBlank="1" showInputMessage="1" showErrorMessage="1" sqref="F4:F23" xr:uid="{00000000-0002-0000-0800-000000000000}">
      <formula1>$N$3:$N$59</formula1>
    </dataValidation>
  </dataValidations>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3"/>
  <sheetViews>
    <sheetView topLeftCell="A31" workbookViewId="0">
      <selection activeCell="B7" sqref="B7"/>
    </sheetView>
  </sheetViews>
  <sheetFormatPr defaultRowHeight="15"/>
  <cols>
    <col min="1" max="1" width="5.5703125" bestFit="1" customWidth="1"/>
    <col min="2" max="2" width="35.5703125" customWidth="1"/>
    <col min="3"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SUM(E4:E45)</f>
        <v>29758120.850000001</v>
      </c>
      <c r="F2" s="46"/>
      <c r="G2" s="46"/>
      <c r="H2" s="46"/>
      <c r="I2" s="46"/>
    </row>
    <row r="3" spans="1:9" ht="102">
      <c r="A3" s="47" t="s">
        <v>2</v>
      </c>
      <c r="B3" s="47" t="s">
        <v>521</v>
      </c>
      <c r="C3" s="47" t="s">
        <v>522</v>
      </c>
      <c r="D3" s="48" t="s">
        <v>523</v>
      </c>
      <c r="E3" s="48" t="s">
        <v>524</v>
      </c>
      <c r="F3" s="48" t="s">
        <v>525</v>
      </c>
      <c r="G3" s="48" t="s">
        <v>526</v>
      </c>
      <c r="H3" s="48" t="s">
        <v>527</v>
      </c>
      <c r="I3" s="48" t="s">
        <v>528</v>
      </c>
    </row>
    <row r="4" spans="1:9" ht="38.25">
      <c r="A4" s="49">
        <v>1</v>
      </c>
      <c r="B4" s="18" t="s">
        <v>772</v>
      </c>
      <c r="C4" s="1" t="s">
        <v>124</v>
      </c>
      <c r="D4" s="18" t="s">
        <v>280</v>
      </c>
      <c r="E4" s="10">
        <v>15999.96</v>
      </c>
      <c r="F4" s="7">
        <v>2023</v>
      </c>
      <c r="G4" s="1" t="s">
        <v>946</v>
      </c>
      <c r="H4" s="1"/>
      <c r="I4" s="1" t="s">
        <v>757</v>
      </c>
    </row>
    <row r="5" spans="1:9" ht="25.5">
      <c r="A5" s="49">
        <v>2</v>
      </c>
      <c r="B5" s="18" t="s">
        <v>789</v>
      </c>
      <c r="C5" s="18" t="s">
        <v>790</v>
      </c>
      <c r="D5" s="18" t="s">
        <v>280</v>
      </c>
      <c r="E5" s="10">
        <v>54000</v>
      </c>
      <c r="F5" s="7">
        <v>2023</v>
      </c>
      <c r="G5" s="1" t="s">
        <v>946</v>
      </c>
      <c r="H5" s="1"/>
      <c r="I5" s="1" t="s">
        <v>757</v>
      </c>
    </row>
    <row r="6" spans="1:9" ht="25.5">
      <c r="A6" s="49">
        <v>3</v>
      </c>
      <c r="B6" s="18" t="s">
        <v>952</v>
      </c>
      <c r="C6" s="18" t="s">
        <v>953</v>
      </c>
      <c r="D6" s="18" t="s">
        <v>280</v>
      </c>
      <c r="E6" s="10">
        <v>243500</v>
      </c>
      <c r="F6" s="7">
        <v>2023</v>
      </c>
      <c r="G6" s="1" t="s">
        <v>946</v>
      </c>
      <c r="H6" s="1"/>
      <c r="I6" s="1" t="s">
        <v>757</v>
      </c>
    </row>
    <row r="7" spans="1:9" ht="89.25">
      <c r="A7" s="49">
        <v>4</v>
      </c>
      <c r="B7" s="18" t="s">
        <v>765</v>
      </c>
      <c r="C7" s="1" t="s">
        <v>766</v>
      </c>
      <c r="D7" s="18" t="s">
        <v>280</v>
      </c>
      <c r="E7" s="10">
        <v>14960.89</v>
      </c>
      <c r="F7" s="7">
        <v>2023</v>
      </c>
      <c r="G7" s="1" t="s">
        <v>946</v>
      </c>
      <c r="H7" s="1"/>
      <c r="I7" s="1" t="s">
        <v>757</v>
      </c>
    </row>
    <row r="8" spans="1:9" ht="76.5">
      <c r="A8" s="49">
        <v>5</v>
      </c>
      <c r="B8" s="18" t="s">
        <v>813</v>
      </c>
      <c r="C8" s="18" t="s">
        <v>954</v>
      </c>
      <c r="D8" s="18" t="s">
        <v>280</v>
      </c>
      <c r="E8" s="10">
        <v>250000</v>
      </c>
      <c r="F8" s="7">
        <v>2023</v>
      </c>
      <c r="G8" s="1" t="s">
        <v>946</v>
      </c>
      <c r="H8" s="1"/>
      <c r="I8" s="69" t="s">
        <v>757</v>
      </c>
    </row>
    <row r="9" spans="1:9" ht="25.5">
      <c r="A9" s="49">
        <v>6</v>
      </c>
      <c r="B9" s="68" t="s">
        <v>828</v>
      </c>
      <c r="C9" s="68" t="s">
        <v>829</v>
      </c>
      <c r="D9" s="18" t="s">
        <v>280</v>
      </c>
      <c r="E9" s="10">
        <v>920000</v>
      </c>
      <c r="F9" s="7">
        <v>2023</v>
      </c>
      <c r="G9" s="1" t="s">
        <v>946</v>
      </c>
      <c r="H9" s="1"/>
      <c r="I9" s="69" t="s">
        <v>757</v>
      </c>
    </row>
    <row r="10" spans="1:9" ht="25.5">
      <c r="A10" s="49">
        <v>7</v>
      </c>
      <c r="B10" s="18" t="s">
        <v>842</v>
      </c>
      <c r="C10" s="18" t="s">
        <v>843</v>
      </c>
      <c r="D10" s="18" t="s">
        <v>280</v>
      </c>
      <c r="E10" s="10">
        <v>4500000</v>
      </c>
      <c r="F10" s="7">
        <v>2023</v>
      </c>
      <c r="G10" s="1" t="s">
        <v>944</v>
      </c>
      <c r="H10" s="1"/>
      <c r="I10" s="1" t="s">
        <v>837</v>
      </c>
    </row>
    <row r="11" spans="1:9">
      <c r="A11" s="49">
        <v>8</v>
      </c>
      <c r="B11" s="18" t="s">
        <v>755</v>
      </c>
      <c r="C11" s="18" t="s">
        <v>756</v>
      </c>
      <c r="D11" s="18" t="s">
        <v>280</v>
      </c>
      <c r="E11" s="10">
        <v>800</v>
      </c>
      <c r="F11" s="7">
        <v>2023</v>
      </c>
      <c r="G11" s="1" t="s">
        <v>946</v>
      </c>
      <c r="H11" s="1"/>
      <c r="I11" s="69" t="s">
        <v>757</v>
      </c>
    </row>
    <row r="12" spans="1:9" ht="25.5">
      <c r="A12" s="49">
        <v>9</v>
      </c>
      <c r="B12" s="18" t="s">
        <v>838</v>
      </c>
      <c r="C12" s="18" t="s">
        <v>839</v>
      </c>
      <c r="D12" s="18" t="s">
        <v>280</v>
      </c>
      <c r="E12" s="10">
        <v>3500000</v>
      </c>
      <c r="F12" s="7">
        <v>2023</v>
      </c>
      <c r="G12" s="1" t="s">
        <v>946</v>
      </c>
      <c r="H12" s="1"/>
      <c r="I12" s="69" t="s">
        <v>757</v>
      </c>
    </row>
    <row r="13" spans="1:9" ht="25.5">
      <c r="A13" s="49">
        <v>10</v>
      </c>
      <c r="B13" s="68" t="s">
        <v>823</v>
      </c>
      <c r="C13" s="18" t="s">
        <v>824</v>
      </c>
      <c r="D13" s="18" t="s">
        <v>280</v>
      </c>
      <c r="E13" s="10">
        <v>500000</v>
      </c>
      <c r="F13" s="7">
        <v>2023</v>
      </c>
      <c r="G13" s="1" t="s">
        <v>955</v>
      </c>
      <c r="H13" s="1"/>
      <c r="I13" s="69" t="s">
        <v>757</v>
      </c>
    </row>
    <row r="14" spans="1:9">
      <c r="A14" s="49">
        <v>11</v>
      </c>
      <c r="B14" s="18" t="s">
        <v>779</v>
      </c>
      <c r="C14" s="18" t="s">
        <v>780</v>
      </c>
      <c r="D14" s="18" t="s">
        <v>721</v>
      </c>
      <c r="E14" s="10">
        <v>30000</v>
      </c>
      <c r="F14" s="7">
        <v>2023</v>
      </c>
      <c r="G14" s="1" t="s">
        <v>946</v>
      </c>
      <c r="H14" s="1"/>
      <c r="I14" s="69" t="s">
        <v>757</v>
      </c>
    </row>
    <row r="15" spans="1:9" ht="25.5">
      <c r="A15" s="49">
        <v>12</v>
      </c>
      <c r="B15" s="18" t="s">
        <v>793</v>
      </c>
      <c r="C15" s="18" t="s">
        <v>794</v>
      </c>
      <c r="D15" s="18" t="s">
        <v>795</v>
      </c>
      <c r="E15" s="10">
        <v>60000</v>
      </c>
      <c r="F15" s="7">
        <v>2023</v>
      </c>
      <c r="G15" s="1" t="s">
        <v>946</v>
      </c>
      <c r="H15" s="1"/>
      <c r="I15" s="69" t="s">
        <v>757</v>
      </c>
    </row>
    <row r="16" spans="1:9">
      <c r="A16" s="49">
        <v>13</v>
      </c>
      <c r="B16" s="18" t="s">
        <v>815</v>
      </c>
      <c r="C16" s="18" t="s">
        <v>816</v>
      </c>
      <c r="D16" s="18" t="s">
        <v>817</v>
      </c>
      <c r="E16" s="10">
        <v>300000</v>
      </c>
      <c r="F16" s="7">
        <v>2023</v>
      </c>
      <c r="G16" s="1" t="s">
        <v>956</v>
      </c>
      <c r="H16" s="1"/>
      <c r="I16" s="1" t="s">
        <v>778</v>
      </c>
    </row>
    <row r="17" spans="1:9" ht="25.5">
      <c r="A17" s="49">
        <v>14</v>
      </c>
      <c r="B17" s="18" t="s">
        <v>775</v>
      </c>
      <c r="C17" s="18" t="s">
        <v>776</v>
      </c>
      <c r="D17" s="78" t="s">
        <v>777</v>
      </c>
      <c r="E17" s="10">
        <v>25000</v>
      </c>
      <c r="F17" s="7">
        <v>2023</v>
      </c>
      <c r="G17" s="1" t="s">
        <v>956</v>
      </c>
      <c r="H17" s="1"/>
      <c r="I17" s="1" t="s">
        <v>778</v>
      </c>
    </row>
    <row r="18" spans="1:9">
      <c r="A18" s="49">
        <v>15</v>
      </c>
      <c r="B18" s="18" t="s">
        <v>786</v>
      </c>
      <c r="C18" s="18" t="s">
        <v>787</v>
      </c>
      <c r="D18" s="18" t="s">
        <v>788</v>
      </c>
      <c r="E18" s="10">
        <v>40000</v>
      </c>
      <c r="F18" s="7">
        <v>2023</v>
      </c>
      <c r="G18" s="1" t="s">
        <v>956</v>
      </c>
      <c r="H18" s="1"/>
      <c r="I18" s="1" t="s">
        <v>778</v>
      </c>
    </row>
    <row r="19" spans="1:9">
      <c r="A19" s="49">
        <v>16</v>
      </c>
      <c r="B19" s="18" t="s">
        <v>781</v>
      </c>
      <c r="C19" s="18" t="s">
        <v>782</v>
      </c>
      <c r="D19" s="18" t="s">
        <v>783</v>
      </c>
      <c r="E19" s="10">
        <v>30000</v>
      </c>
      <c r="F19" s="7">
        <v>2023</v>
      </c>
      <c r="G19" s="1" t="s">
        <v>956</v>
      </c>
      <c r="H19" s="1"/>
      <c r="I19" s="1" t="s">
        <v>778</v>
      </c>
    </row>
    <row r="20" spans="1:9" ht="51">
      <c r="A20" s="49">
        <v>17</v>
      </c>
      <c r="B20" s="18" t="s">
        <v>825</v>
      </c>
      <c r="C20" s="18" t="s">
        <v>826</v>
      </c>
      <c r="D20" s="78" t="s">
        <v>827</v>
      </c>
      <c r="E20" s="10">
        <v>700000</v>
      </c>
      <c r="F20" s="7">
        <v>2023</v>
      </c>
      <c r="G20" s="1" t="s">
        <v>956</v>
      </c>
      <c r="H20" s="1"/>
      <c r="I20" s="1" t="s">
        <v>778</v>
      </c>
    </row>
    <row r="21" spans="1:9">
      <c r="A21" s="49">
        <v>18</v>
      </c>
      <c r="B21" s="18" t="s">
        <v>806</v>
      </c>
      <c r="C21" s="18" t="s">
        <v>807</v>
      </c>
      <c r="D21" s="18" t="s">
        <v>808</v>
      </c>
      <c r="E21" s="10">
        <v>170000</v>
      </c>
      <c r="F21" s="7">
        <v>2023</v>
      </c>
      <c r="G21" s="1" t="s">
        <v>956</v>
      </c>
      <c r="H21" s="1"/>
      <c r="I21" s="1" t="s">
        <v>778</v>
      </c>
    </row>
    <row r="22" spans="1:9">
      <c r="A22" s="49">
        <v>19</v>
      </c>
      <c r="B22" s="18" t="s">
        <v>818</v>
      </c>
      <c r="C22" s="18" t="s">
        <v>819</v>
      </c>
      <c r="D22" s="18" t="s">
        <v>820</v>
      </c>
      <c r="E22" s="10">
        <v>300000</v>
      </c>
      <c r="F22" s="7">
        <v>2023</v>
      </c>
      <c r="G22" s="1" t="s">
        <v>956</v>
      </c>
      <c r="H22" s="1"/>
      <c r="I22" s="1" t="s">
        <v>778</v>
      </c>
    </row>
    <row r="23" spans="1:9">
      <c r="A23" s="49">
        <v>20</v>
      </c>
      <c r="B23" s="18" t="s">
        <v>797</v>
      </c>
      <c r="C23" s="18" t="s">
        <v>798</v>
      </c>
      <c r="D23" s="18" t="s">
        <v>556</v>
      </c>
      <c r="E23" s="10">
        <v>100000</v>
      </c>
      <c r="F23" s="7">
        <v>2023</v>
      </c>
      <c r="G23" s="1" t="s">
        <v>956</v>
      </c>
      <c r="H23" s="1"/>
      <c r="I23" s="1" t="s">
        <v>778</v>
      </c>
    </row>
    <row r="24" spans="1:9" ht="25.5">
      <c r="A24" s="49">
        <v>21</v>
      </c>
      <c r="B24" s="18" t="s">
        <v>835</v>
      </c>
      <c r="C24" s="18" t="s">
        <v>836</v>
      </c>
      <c r="D24" s="18" t="s">
        <v>280</v>
      </c>
      <c r="E24" s="10">
        <v>2500000</v>
      </c>
      <c r="F24" s="7">
        <v>2023</v>
      </c>
      <c r="G24" s="1" t="s">
        <v>956</v>
      </c>
      <c r="H24" s="1"/>
      <c r="I24" s="1" t="s">
        <v>837</v>
      </c>
    </row>
    <row r="25" spans="1:9" ht="63.75">
      <c r="A25" s="49">
        <v>22</v>
      </c>
      <c r="B25" s="18" t="s">
        <v>799</v>
      </c>
      <c r="C25" s="18" t="s">
        <v>800</v>
      </c>
      <c r="D25" s="18" t="s">
        <v>652</v>
      </c>
      <c r="E25" s="10">
        <v>100000</v>
      </c>
      <c r="F25" s="7">
        <v>2023</v>
      </c>
      <c r="G25" s="1" t="s">
        <v>944</v>
      </c>
      <c r="H25" s="1"/>
      <c r="I25" s="1" t="s">
        <v>801</v>
      </c>
    </row>
    <row r="26" spans="1:9" ht="25.5">
      <c r="A26" s="49">
        <v>23</v>
      </c>
      <c r="B26" s="18" t="s">
        <v>830</v>
      </c>
      <c r="C26" s="18" t="s">
        <v>831</v>
      </c>
      <c r="D26" s="18" t="s">
        <v>705</v>
      </c>
      <c r="E26" s="10">
        <v>1000000</v>
      </c>
      <c r="F26" s="7">
        <v>2023</v>
      </c>
      <c r="G26" s="1" t="s">
        <v>944</v>
      </c>
      <c r="H26" s="1"/>
      <c r="I26" s="1" t="s">
        <v>757</v>
      </c>
    </row>
    <row r="27" spans="1:9" ht="25.5">
      <c r="A27" s="49">
        <v>24</v>
      </c>
      <c r="B27" s="18" t="s">
        <v>832</v>
      </c>
      <c r="C27" s="18" t="s">
        <v>833</v>
      </c>
      <c r="D27" s="18" t="s">
        <v>834</v>
      </c>
      <c r="E27" s="10">
        <v>1000000</v>
      </c>
      <c r="F27" s="7">
        <v>2023</v>
      </c>
      <c r="G27" s="1" t="s">
        <v>946</v>
      </c>
      <c r="H27" s="1"/>
      <c r="I27" s="1"/>
    </row>
    <row r="28" spans="1:9">
      <c r="A28" s="49">
        <v>25</v>
      </c>
      <c r="B28" s="18" t="s">
        <v>767</v>
      </c>
      <c r="C28" s="18" t="s">
        <v>768</v>
      </c>
      <c r="D28" s="18" t="s">
        <v>294</v>
      </c>
      <c r="E28" s="10">
        <v>15000</v>
      </c>
      <c r="F28" s="7">
        <v>2023</v>
      </c>
      <c r="G28" s="1"/>
      <c r="H28" s="1"/>
      <c r="I28" s="1" t="s">
        <v>187</v>
      </c>
    </row>
    <row r="29" spans="1:9" ht="25.5">
      <c r="A29" s="49">
        <v>26</v>
      </c>
      <c r="B29" s="18" t="s">
        <v>758</v>
      </c>
      <c r="C29" s="18" t="s">
        <v>759</v>
      </c>
      <c r="D29" s="18" t="s">
        <v>280</v>
      </c>
      <c r="E29" s="10">
        <v>6000</v>
      </c>
      <c r="F29" s="7">
        <v>2023</v>
      </c>
      <c r="G29" s="1"/>
      <c r="H29" s="1"/>
      <c r="I29" s="1" t="s">
        <v>187</v>
      </c>
    </row>
    <row r="30" spans="1:9">
      <c r="A30" s="49">
        <v>27</v>
      </c>
      <c r="B30" s="18" t="s">
        <v>802</v>
      </c>
      <c r="C30" s="18" t="s">
        <v>803</v>
      </c>
      <c r="D30" s="18" t="s">
        <v>280</v>
      </c>
      <c r="E30" s="10">
        <v>124900</v>
      </c>
      <c r="F30" s="7">
        <v>2023</v>
      </c>
      <c r="G30" s="1" t="s">
        <v>944</v>
      </c>
      <c r="H30" s="1"/>
      <c r="I30" s="1" t="s">
        <v>801</v>
      </c>
    </row>
    <row r="31" spans="1:9">
      <c r="A31" s="49">
        <v>28</v>
      </c>
      <c r="B31" s="18" t="s">
        <v>760</v>
      </c>
      <c r="C31" s="18" t="s">
        <v>761</v>
      </c>
      <c r="D31" s="18" t="s">
        <v>762</v>
      </c>
      <c r="E31" s="10">
        <v>10000</v>
      </c>
      <c r="F31" s="7">
        <v>2023</v>
      </c>
      <c r="G31" s="1"/>
      <c r="H31" s="1"/>
      <c r="I31" s="1" t="s">
        <v>187</v>
      </c>
    </row>
    <row r="32" spans="1:9" ht="25.5">
      <c r="A32" s="49">
        <v>29</v>
      </c>
      <c r="B32" s="18" t="s">
        <v>840</v>
      </c>
      <c r="C32" s="18" t="s">
        <v>841</v>
      </c>
      <c r="D32" s="18">
        <v>1</v>
      </c>
      <c r="E32" s="10">
        <v>4110000</v>
      </c>
      <c r="F32" s="7">
        <v>2023</v>
      </c>
      <c r="G32" s="1" t="s">
        <v>944</v>
      </c>
      <c r="H32" s="1"/>
      <c r="I32" s="1" t="s">
        <v>188</v>
      </c>
    </row>
    <row r="33" spans="1:9" ht="25.5">
      <c r="A33" s="49">
        <v>30</v>
      </c>
      <c r="B33" s="18" t="s">
        <v>811</v>
      </c>
      <c r="C33" s="18" t="s">
        <v>812</v>
      </c>
      <c r="D33" s="18">
        <v>1</v>
      </c>
      <c r="E33" s="10">
        <v>200000</v>
      </c>
      <c r="F33" s="7">
        <v>2023</v>
      </c>
      <c r="G33" s="1" t="s">
        <v>944</v>
      </c>
      <c r="H33" s="1"/>
      <c r="I33" s="1" t="s">
        <v>188</v>
      </c>
    </row>
    <row r="34" spans="1:9">
      <c r="A34" s="49">
        <v>31</v>
      </c>
      <c r="B34" s="18" t="s">
        <v>791</v>
      </c>
      <c r="C34" s="18" t="s">
        <v>792</v>
      </c>
      <c r="D34" s="18" t="s">
        <v>280</v>
      </c>
      <c r="E34" s="10">
        <v>59000</v>
      </c>
      <c r="F34" s="7">
        <v>2023</v>
      </c>
      <c r="G34" s="1" t="s">
        <v>944</v>
      </c>
      <c r="H34" s="1"/>
      <c r="I34" s="1" t="s">
        <v>188</v>
      </c>
    </row>
    <row r="35" spans="1:9">
      <c r="A35" s="49">
        <v>32</v>
      </c>
      <c r="B35" s="18" t="s">
        <v>773</v>
      </c>
      <c r="C35" s="18" t="s">
        <v>774</v>
      </c>
      <c r="D35" s="18" t="s">
        <v>280</v>
      </c>
      <c r="E35" s="10">
        <v>16000</v>
      </c>
      <c r="F35" s="7">
        <v>2023</v>
      </c>
      <c r="G35" s="1" t="s">
        <v>944</v>
      </c>
      <c r="H35" s="1"/>
      <c r="I35" s="1" t="s">
        <v>188</v>
      </c>
    </row>
    <row r="36" spans="1:9">
      <c r="A36" s="49">
        <v>33</v>
      </c>
      <c r="B36" s="18" t="s">
        <v>804</v>
      </c>
      <c r="C36" s="18" t="s">
        <v>805</v>
      </c>
      <c r="D36" s="18" t="s">
        <v>280</v>
      </c>
      <c r="E36" s="10">
        <v>137000</v>
      </c>
      <c r="F36" s="7">
        <v>2023</v>
      </c>
      <c r="G36" s="1" t="s">
        <v>944</v>
      </c>
      <c r="H36" s="1"/>
      <c r="I36" s="1" t="s">
        <v>188</v>
      </c>
    </row>
    <row r="37" spans="1:9">
      <c r="A37" s="49">
        <v>34</v>
      </c>
      <c r="B37" t="s">
        <v>763</v>
      </c>
      <c r="C37" t="s">
        <v>764</v>
      </c>
      <c r="D37" s="18" t="s">
        <v>556</v>
      </c>
      <c r="E37" s="10">
        <v>12000</v>
      </c>
      <c r="F37" s="7">
        <v>2023</v>
      </c>
      <c r="G37" s="1" t="s">
        <v>944</v>
      </c>
      <c r="H37" s="1"/>
      <c r="I37" s="1" t="s">
        <v>195</v>
      </c>
    </row>
    <row r="38" spans="1:9">
      <c r="A38" s="49">
        <v>35</v>
      </c>
      <c r="B38" s="18" t="s">
        <v>809</v>
      </c>
      <c r="C38" s="18" t="s">
        <v>810</v>
      </c>
      <c r="D38" s="18" t="s">
        <v>556</v>
      </c>
      <c r="E38" s="10">
        <f>16000*12</f>
        <v>192000</v>
      </c>
      <c r="F38" s="7">
        <v>2023</v>
      </c>
      <c r="G38" s="1" t="s">
        <v>944</v>
      </c>
      <c r="H38" s="1"/>
      <c r="I38" s="1" t="s">
        <v>187</v>
      </c>
    </row>
    <row r="39" spans="1:9" ht="38.25">
      <c r="A39" s="49">
        <v>36</v>
      </c>
      <c r="B39" t="s">
        <v>784</v>
      </c>
      <c r="C39" s="1" t="s">
        <v>164</v>
      </c>
      <c r="D39" s="18" t="s">
        <v>796</v>
      </c>
      <c r="E39" s="10">
        <v>71960</v>
      </c>
      <c r="F39" s="7">
        <v>2023</v>
      </c>
      <c r="G39" s="1" t="s">
        <v>957</v>
      </c>
      <c r="H39" s="1"/>
      <c r="I39" s="1" t="s">
        <v>195</v>
      </c>
    </row>
    <row r="40" spans="1:9" ht="191.25">
      <c r="A40" s="49">
        <v>37</v>
      </c>
      <c r="B40" t="s">
        <v>784</v>
      </c>
      <c r="C40" s="1" t="s">
        <v>213</v>
      </c>
      <c r="D40" s="18" t="s">
        <v>785</v>
      </c>
      <c r="E40" s="10">
        <v>35000</v>
      </c>
      <c r="F40" s="7">
        <v>2023</v>
      </c>
      <c r="G40" s="1" t="s">
        <v>944</v>
      </c>
      <c r="H40" s="1"/>
      <c r="I40" s="1" t="s">
        <v>195</v>
      </c>
    </row>
    <row r="41" spans="1:9">
      <c r="A41" s="49">
        <v>38</v>
      </c>
      <c r="B41" s="18" t="s">
        <v>958</v>
      </c>
      <c r="C41" s="18" t="s">
        <v>770</v>
      </c>
      <c r="D41" s="18" t="s">
        <v>771</v>
      </c>
      <c r="E41" s="10">
        <v>15000</v>
      </c>
      <c r="F41" s="7">
        <v>2023</v>
      </c>
      <c r="G41" s="1"/>
      <c r="H41" s="1"/>
      <c r="I41" s="1" t="s">
        <v>195</v>
      </c>
    </row>
    <row r="42" spans="1:9">
      <c r="A42" s="49">
        <v>39</v>
      </c>
      <c r="B42" t="s">
        <v>821</v>
      </c>
      <c r="C42" t="s">
        <v>959</v>
      </c>
      <c r="D42" s="18" t="s">
        <v>556</v>
      </c>
      <c r="E42" s="10">
        <v>8000000</v>
      </c>
      <c r="F42" s="7">
        <v>2023</v>
      </c>
      <c r="G42" s="1" t="s">
        <v>944</v>
      </c>
      <c r="H42" s="1"/>
      <c r="I42" s="1" t="s">
        <v>195</v>
      </c>
    </row>
    <row r="43" spans="1:9">
      <c r="A43" s="49">
        <v>40</v>
      </c>
      <c r="B43" t="s">
        <v>821</v>
      </c>
      <c r="C43" t="s">
        <v>959</v>
      </c>
      <c r="D43" s="18" t="s">
        <v>556</v>
      </c>
      <c r="E43" s="10">
        <v>400000</v>
      </c>
      <c r="F43" s="7">
        <v>2023</v>
      </c>
      <c r="G43" s="1" t="s">
        <v>944</v>
      </c>
      <c r="H43" s="1"/>
      <c r="I43" s="1" t="s">
        <v>195</v>
      </c>
    </row>
  </sheetData>
  <mergeCells count="2">
    <mergeCell ref="A1:I1"/>
    <mergeCell ref="A2:D2"/>
  </mergeCells>
  <pageMargins left="0.511811024" right="0.511811024" top="0.78740157499999996" bottom="0.78740157499999996" header="0.31496062000000002" footer="0.31496062000000002"/>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
  <sheetViews>
    <sheetView topLeftCell="A3" workbookViewId="0">
      <selection activeCell="B7" sqref="B7"/>
    </sheetView>
  </sheetViews>
  <sheetFormatPr defaultRowHeight="15"/>
  <cols>
    <col min="1" max="1" width="3" bestFit="1" customWidth="1"/>
    <col min="2"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SUM(E4:E10)</f>
        <v>0</v>
      </c>
      <c r="F2" s="46"/>
      <c r="G2" s="46"/>
      <c r="H2" s="46"/>
      <c r="I2" s="46"/>
    </row>
    <row r="3" spans="1:9" ht="102">
      <c r="A3" s="47" t="s">
        <v>2</v>
      </c>
      <c r="B3" s="47" t="s">
        <v>521</v>
      </c>
      <c r="C3" s="47" t="s">
        <v>522</v>
      </c>
      <c r="D3" s="48" t="s">
        <v>523</v>
      </c>
      <c r="E3" s="48" t="s">
        <v>524</v>
      </c>
      <c r="F3" s="48" t="s">
        <v>525</v>
      </c>
      <c r="G3" s="48" t="s">
        <v>526</v>
      </c>
      <c r="H3" s="48" t="s">
        <v>527</v>
      </c>
      <c r="I3" s="48" t="s">
        <v>528</v>
      </c>
    </row>
    <row r="4" spans="1:9" ht="63.75">
      <c r="A4" s="49">
        <v>1</v>
      </c>
      <c r="B4" s="144" t="s">
        <v>960</v>
      </c>
      <c r="C4" s="144" t="s">
        <v>539</v>
      </c>
      <c r="D4" s="153"/>
      <c r="E4" s="147" t="s">
        <v>961</v>
      </c>
      <c r="F4" s="144" t="s">
        <v>255</v>
      </c>
      <c r="G4" s="107" t="s">
        <v>540</v>
      </c>
      <c r="H4" s="1"/>
      <c r="I4" s="1"/>
    </row>
    <row r="5" spans="1:9" ht="51">
      <c r="A5" s="49">
        <v>2</v>
      </c>
      <c r="B5" s="144" t="s">
        <v>536</v>
      </c>
      <c r="C5" s="154" t="s">
        <v>537</v>
      </c>
      <c r="D5" s="71" t="s">
        <v>962</v>
      </c>
      <c r="E5" s="72" t="s">
        <v>962</v>
      </c>
      <c r="F5" s="144" t="s">
        <v>255</v>
      </c>
      <c r="G5" s="107" t="s">
        <v>532</v>
      </c>
      <c r="H5" s="1"/>
      <c r="I5" s="1"/>
    </row>
    <row r="6" spans="1:9" ht="38.25">
      <c r="A6" s="49">
        <v>3</v>
      </c>
      <c r="B6" s="144" t="s">
        <v>963</v>
      </c>
      <c r="C6" s="144" t="s">
        <v>534</v>
      </c>
      <c r="D6" s="155"/>
      <c r="E6" s="147" t="s">
        <v>961</v>
      </c>
      <c r="F6" s="144" t="s">
        <v>255</v>
      </c>
      <c r="G6" s="107" t="s">
        <v>535</v>
      </c>
      <c r="H6" s="1"/>
      <c r="I6" s="1"/>
    </row>
    <row r="7" spans="1:9" ht="51">
      <c r="A7" s="49">
        <v>4</v>
      </c>
      <c r="B7" s="72" t="s">
        <v>964</v>
      </c>
      <c r="C7" s="144" t="s">
        <v>542</v>
      </c>
      <c r="D7" s="144"/>
      <c r="E7" s="147" t="s">
        <v>961</v>
      </c>
      <c r="F7" s="144"/>
      <c r="G7" s="107" t="s">
        <v>532</v>
      </c>
      <c r="H7" s="1"/>
      <c r="I7" s="1"/>
    </row>
    <row r="8" spans="1:9" ht="63.75">
      <c r="A8" s="49">
        <v>5</v>
      </c>
      <c r="B8" s="144" t="s">
        <v>964</v>
      </c>
      <c r="C8" s="144" t="s">
        <v>965</v>
      </c>
      <c r="D8" s="144"/>
      <c r="E8" s="147" t="s">
        <v>961</v>
      </c>
      <c r="F8" s="144"/>
      <c r="G8" s="107" t="s">
        <v>532</v>
      </c>
      <c r="H8" s="1"/>
      <c r="I8" s="1"/>
    </row>
    <row r="9" spans="1:9" ht="76.5">
      <c r="A9" s="49">
        <v>6</v>
      </c>
      <c r="B9" s="156" t="s">
        <v>311</v>
      </c>
      <c r="C9" s="144" t="s">
        <v>530</v>
      </c>
      <c r="D9" s="144" t="s">
        <v>531</v>
      </c>
      <c r="E9" s="147" t="s">
        <v>966</v>
      </c>
      <c r="F9" s="144" t="s">
        <v>255</v>
      </c>
      <c r="G9" s="107" t="s">
        <v>532</v>
      </c>
      <c r="H9" s="1"/>
      <c r="I9" s="1"/>
    </row>
    <row r="10" spans="1:9" ht="102">
      <c r="A10" s="49">
        <v>7</v>
      </c>
      <c r="B10" s="157" t="s">
        <v>967</v>
      </c>
      <c r="C10" s="107" t="s">
        <v>317</v>
      </c>
      <c r="D10" s="144"/>
      <c r="E10" s="147"/>
      <c r="F10" s="144"/>
      <c r="G10" s="107" t="s">
        <v>532</v>
      </c>
      <c r="H10" s="1"/>
      <c r="I10" s="1"/>
    </row>
  </sheetData>
  <mergeCells count="2">
    <mergeCell ref="A1:I1"/>
    <mergeCell ref="A2:D2"/>
  </mergeCells>
  <dataValidations count="1">
    <dataValidation type="list" allowBlank="1" showInputMessage="1" showErrorMessage="1" sqref="F4:F10" xr:uid="{00000000-0002-0000-0A00-000000000000}">
      <formula1>$N$3:$N$46</formula1>
    </dataValidation>
  </dataValidations>
  <pageMargins left="0.511811024" right="0.511811024" top="0.78740157499999996" bottom="0.78740157499999996" header="0.31496062000000002" footer="0.31496062000000002"/>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4"/>
  <sheetViews>
    <sheetView topLeftCell="C16" workbookViewId="0">
      <selection activeCell="B7" sqref="B7"/>
    </sheetView>
  </sheetViews>
  <sheetFormatPr defaultRowHeight="15"/>
  <cols>
    <col min="1" max="1" width="5.5703125" customWidth="1"/>
    <col min="2" max="2" width="58.5703125" customWidth="1"/>
    <col min="3" max="9" width="29" customWidth="1"/>
  </cols>
  <sheetData>
    <row r="1" spans="1:9" ht="15.75">
      <c r="A1" s="177" t="s">
        <v>518</v>
      </c>
      <c r="B1" s="177"/>
      <c r="C1" s="177"/>
      <c r="D1" s="177"/>
      <c r="E1" s="177"/>
      <c r="F1" s="177"/>
      <c r="G1" s="177"/>
      <c r="H1" s="177"/>
      <c r="I1" s="177"/>
    </row>
    <row r="2" spans="1:9" ht="15.75" thickBot="1">
      <c r="A2" s="178" t="s">
        <v>933</v>
      </c>
      <c r="B2" s="178"/>
      <c r="C2" s="178"/>
      <c r="D2" s="178"/>
      <c r="E2" s="77">
        <f>SUM(E4:E24)</f>
        <v>4311450</v>
      </c>
      <c r="F2" s="46"/>
      <c r="G2" s="46"/>
      <c r="H2" s="46"/>
      <c r="I2" s="46"/>
    </row>
    <row r="3" spans="1:9" ht="102">
      <c r="A3" s="47" t="s">
        <v>2</v>
      </c>
      <c r="B3" s="47" t="s">
        <v>521</v>
      </c>
      <c r="C3" s="47" t="s">
        <v>522</v>
      </c>
      <c r="D3" s="48" t="s">
        <v>523</v>
      </c>
      <c r="E3" s="48" t="s">
        <v>524</v>
      </c>
      <c r="F3" s="48" t="s">
        <v>525</v>
      </c>
      <c r="G3" s="48" t="s">
        <v>526</v>
      </c>
      <c r="H3" s="48" t="s">
        <v>527</v>
      </c>
      <c r="I3" s="48" t="s">
        <v>528</v>
      </c>
    </row>
    <row r="4" spans="1:9" ht="63.75">
      <c r="A4" s="49">
        <v>1</v>
      </c>
      <c r="B4" s="18" t="s">
        <v>689</v>
      </c>
      <c r="C4" s="18" t="s">
        <v>690</v>
      </c>
      <c r="D4" s="18" t="s">
        <v>691</v>
      </c>
      <c r="E4" s="76">
        <v>57500</v>
      </c>
      <c r="F4" s="18"/>
      <c r="G4" s="1" t="s">
        <v>540</v>
      </c>
      <c r="H4" s="1"/>
      <c r="I4" s="1" t="s">
        <v>672</v>
      </c>
    </row>
    <row r="5" spans="1:9" ht="38.25">
      <c r="A5" s="49">
        <v>2</v>
      </c>
      <c r="B5" s="18" t="s">
        <v>678</v>
      </c>
      <c r="C5" s="18" t="s">
        <v>679</v>
      </c>
      <c r="D5" s="18" t="s">
        <v>668</v>
      </c>
      <c r="E5" s="76">
        <v>40000</v>
      </c>
      <c r="F5" s="18"/>
      <c r="G5" s="1" t="s">
        <v>532</v>
      </c>
      <c r="H5" s="1"/>
      <c r="I5" s="1" t="s">
        <v>672</v>
      </c>
    </row>
    <row r="6" spans="1:9" ht="38.25">
      <c r="A6" s="49">
        <v>3</v>
      </c>
      <c r="B6" s="18" t="s">
        <v>685</v>
      </c>
      <c r="C6" s="18" t="s">
        <v>686</v>
      </c>
      <c r="D6" s="18" t="s">
        <v>668</v>
      </c>
      <c r="E6" s="76">
        <v>50000</v>
      </c>
      <c r="F6" s="18"/>
      <c r="G6" s="1" t="s">
        <v>532</v>
      </c>
      <c r="H6" s="1"/>
      <c r="I6" s="1" t="s">
        <v>672</v>
      </c>
    </row>
    <row r="7" spans="1:9" ht="25.5">
      <c r="A7" s="49">
        <v>4</v>
      </c>
      <c r="B7" s="75" t="s">
        <v>968</v>
      </c>
      <c r="C7" s="18" t="s">
        <v>671</v>
      </c>
      <c r="D7" s="18" t="s">
        <v>668</v>
      </c>
      <c r="E7" s="76">
        <v>30000</v>
      </c>
      <c r="F7" s="18"/>
      <c r="G7" s="1" t="s">
        <v>532</v>
      </c>
      <c r="H7" s="1"/>
      <c r="I7" s="1" t="s">
        <v>672</v>
      </c>
    </row>
    <row r="8" spans="1:9">
      <c r="A8" s="49">
        <v>5</v>
      </c>
      <c r="B8" s="18" t="s">
        <v>666</v>
      </c>
      <c r="C8" s="18" t="s">
        <v>667</v>
      </c>
      <c r="D8" s="18" t="s">
        <v>668</v>
      </c>
      <c r="E8" s="76">
        <f>2750*10</f>
        <v>27500</v>
      </c>
      <c r="F8" s="18"/>
      <c r="G8" s="1" t="s">
        <v>532</v>
      </c>
      <c r="H8" s="1"/>
      <c r="I8" s="1" t="s">
        <v>669</v>
      </c>
    </row>
    <row r="9" spans="1:9" ht="25.5">
      <c r="A9" s="49">
        <v>6</v>
      </c>
      <c r="B9" s="18" t="s">
        <v>682</v>
      </c>
      <c r="C9" s="18" t="s">
        <v>683</v>
      </c>
      <c r="D9" s="18" t="s">
        <v>684</v>
      </c>
      <c r="E9" s="76">
        <v>48000</v>
      </c>
      <c r="F9" s="18"/>
      <c r="G9" s="1" t="s">
        <v>532</v>
      </c>
      <c r="H9" s="1"/>
      <c r="I9" s="1" t="s">
        <v>267</v>
      </c>
    </row>
    <row r="10" spans="1:9" ht="25.5">
      <c r="A10" s="49">
        <v>7</v>
      </c>
      <c r="B10" s="18" t="s">
        <v>969</v>
      </c>
      <c r="C10" s="18" t="s">
        <v>677</v>
      </c>
      <c r="D10" s="18" t="s">
        <v>668</v>
      </c>
      <c r="E10" s="76">
        <v>38450</v>
      </c>
      <c r="F10" s="18"/>
      <c r="G10" s="1"/>
      <c r="H10" s="1"/>
      <c r="I10" s="1"/>
    </row>
    <row r="11" spans="1:9" ht="89.25">
      <c r="A11" s="49">
        <v>8</v>
      </c>
      <c r="B11" s="18" t="s">
        <v>700</v>
      </c>
      <c r="C11" s="18" t="s">
        <v>701</v>
      </c>
      <c r="D11" s="18" t="s">
        <v>652</v>
      </c>
      <c r="E11" s="76">
        <v>250000</v>
      </c>
      <c r="F11" s="18"/>
      <c r="G11" s="1" t="s">
        <v>535</v>
      </c>
      <c r="H11" s="1"/>
      <c r="I11" s="1" t="s">
        <v>672</v>
      </c>
    </row>
    <row r="12" spans="1:9" ht="51">
      <c r="A12" s="49">
        <v>9</v>
      </c>
      <c r="B12" s="18" t="s">
        <v>706</v>
      </c>
      <c r="C12" s="18" t="s">
        <v>707</v>
      </c>
      <c r="D12" s="18" t="s">
        <v>708</v>
      </c>
      <c r="E12" s="76">
        <v>480000</v>
      </c>
      <c r="F12" s="18"/>
      <c r="G12" s="1" t="s">
        <v>535</v>
      </c>
      <c r="H12" s="1"/>
      <c r="I12" s="1" t="s">
        <v>672</v>
      </c>
    </row>
    <row r="13" spans="1:9" ht="25.5">
      <c r="A13" s="49">
        <v>10</v>
      </c>
      <c r="B13" s="68" t="s">
        <v>703</v>
      </c>
      <c r="C13" s="18" t="s">
        <v>704</v>
      </c>
      <c r="D13" s="18" t="s">
        <v>705</v>
      </c>
      <c r="E13" s="76">
        <v>320000</v>
      </c>
      <c r="F13" s="18"/>
      <c r="G13" s="1" t="s">
        <v>535</v>
      </c>
      <c r="H13" s="1"/>
      <c r="I13" s="1" t="s">
        <v>672</v>
      </c>
    </row>
    <row r="14" spans="1:9" ht="25.5">
      <c r="A14" s="49">
        <v>11</v>
      </c>
      <c r="B14" s="18" t="s">
        <v>696</v>
      </c>
      <c r="C14" s="18" t="s">
        <v>697</v>
      </c>
      <c r="D14" s="18" t="s">
        <v>698</v>
      </c>
      <c r="E14" s="76">
        <v>100000</v>
      </c>
      <c r="F14" s="18"/>
      <c r="G14" s="1" t="s">
        <v>532</v>
      </c>
      <c r="H14" s="1"/>
      <c r="I14" s="1" t="s">
        <v>675</v>
      </c>
    </row>
    <row r="15" spans="1:9" ht="63.75">
      <c r="A15" s="49">
        <v>12</v>
      </c>
      <c r="B15" s="18" t="s">
        <v>970</v>
      </c>
      <c r="C15" s="18" t="s">
        <v>695</v>
      </c>
      <c r="D15" s="18" t="s">
        <v>623</v>
      </c>
      <c r="E15" s="76">
        <v>70000</v>
      </c>
      <c r="F15" s="18"/>
      <c r="G15" s="1" t="s">
        <v>540</v>
      </c>
      <c r="H15" s="1"/>
      <c r="I15" s="1" t="s">
        <v>672</v>
      </c>
    </row>
    <row r="16" spans="1:9" ht="51">
      <c r="A16" s="49">
        <v>13</v>
      </c>
      <c r="B16" s="18" t="s">
        <v>706</v>
      </c>
      <c r="C16" s="18" t="s">
        <v>709</v>
      </c>
      <c r="D16" s="18" t="s">
        <v>649</v>
      </c>
      <c r="E16" s="76">
        <v>2000000</v>
      </c>
      <c r="F16" s="18"/>
      <c r="G16" s="1" t="s">
        <v>535</v>
      </c>
      <c r="H16" s="1"/>
      <c r="I16" s="1" t="s">
        <v>672</v>
      </c>
    </row>
    <row r="17" spans="1:9" ht="63.75">
      <c r="A17" s="49">
        <v>14</v>
      </c>
      <c r="B17" s="18" t="s">
        <v>689</v>
      </c>
      <c r="C17" s="18" t="s">
        <v>699</v>
      </c>
      <c r="D17" s="18" t="s">
        <v>280</v>
      </c>
      <c r="E17" s="76">
        <v>150000</v>
      </c>
      <c r="F17" s="18"/>
      <c r="G17" s="1" t="s">
        <v>535</v>
      </c>
      <c r="H17" s="1"/>
      <c r="I17" s="1" t="s">
        <v>672</v>
      </c>
    </row>
    <row r="18" spans="1:9" ht="25.5">
      <c r="A18" s="49">
        <v>15</v>
      </c>
      <c r="B18" s="18" t="s">
        <v>676</v>
      </c>
      <c r="C18" s="18" t="s">
        <v>702</v>
      </c>
      <c r="D18" s="18" t="s">
        <v>280</v>
      </c>
      <c r="E18" s="76">
        <v>300000</v>
      </c>
      <c r="F18" s="18"/>
      <c r="G18" s="1" t="s">
        <v>535</v>
      </c>
      <c r="H18" s="1"/>
      <c r="I18" s="1" t="s">
        <v>672</v>
      </c>
    </row>
    <row r="19" spans="1:9" ht="51">
      <c r="A19" s="49">
        <v>16</v>
      </c>
      <c r="B19" s="18" t="s">
        <v>692</v>
      </c>
      <c r="C19" s="18" t="s">
        <v>693</v>
      </c>
      <c r="D19" s="18" t="s">
        <v>280</v>
      </c>
      <c r="E19" s="76">
        <v>65000</v>
      </c>
      <c r="F19" s="18"/>
      <c r="G19" s="1" t="s">
        <v>535</v>
      </c>
      <c r="H19" s="1"/>
      <c r="I19" s="1" t="s">
        <v>672</v>
      </c>
    </row>
    <row r="20" spans="1:9" ht="63.75">
      <c r="A20" s="49">
        <v>17</v>
      </c>
      <c r="B20" s="18" t="s">
        <v>680</v>
      </c>
      <c r="C20" s="18" t="s">
        <v>681</v>
      </c>
      <c r="D20" s="18" t="s">
        <v>280</v>
      </c>
      <c r="E20" s="76">
        <v>45000</v>
      </c>
      <c r="F20" s="18"/>
      <c r="G20" s="1"/>
      <c r="H20" s="1"/>
      <c r="I20" s="1"/>
    </row>
    <row r="21" spans="1:9" ht="51">
      <c r="A21" s="49">
        <v>18</v>
      </c>
      <c r="B21" s="18" t="s">
        <v>687</v>
      </c>
      <c r="C21" s="18" t="s">
        <v>688</v>
      </c>
      <c r="D21" s="18" t="s">
        <v>283</v>
      </c>
      <c r="E21" s="76">
        <v>50000</v>
      </c>
      <c r="F21" s="18"/>
      <c r="G21" s="1" t="s">
        <v>532</v>
      </c>
      <c r="H21" s="1"/>
      <c r="I21" s="1"/>
    </row>
    <row r="22" spans="1:9" ht="25.5">
      <c r="A22" s="49">
        <v>19</v>
      </c>
      <c r="B22" s="18" t="s">
        <v>664</v>
      </c>
      <c r="C22" s="18" t="s">
        <v>665</v>
      </c>
      <c r="D22" s="18" t="s">
        <v>280</v>
      </c>
      <c r="E22" s="76">
        <v>10000</v>
      </c>
      <c r="F22" s="18"/>
      <c r="G22" s="1" t="s">
        <v>535</v>
      </c>
      <c r="H22" s="1"/>
      <c r="I22" s="1"/>
    </row>
    <row r="23" spans="1:9" ht="51">
      <c r="A23" s="49">
        <v>20</v>
      </c>
      <c r="B23" s="18" t="s">
        <v>673</v>
      </c>
      <c r="C23" s="107" t="s">
        <v>674</v>
      </c>
      <c r="D23" s="107" t="s">
        <v>668</v>
      </c>
      <c r="E23" s="76">
        <v>30000</v>
      </c>
      <c r="F23" s="107"/>
      <c r="G23" s="145" t="s">
        <v>532</v>
      </c>
      <c r="H23" s="145"/>
      <c r="I23" s="145" t="s">
        <v>675</v>
      </c>
    </row>
    <row r="24" spans="1:9" ht="51">
      <c r="A24" s="49">
        <v>21</v>
      </c>
      <c r="B24" s="18" t="s">
        <v>971</v>
      </c>
      <c r="C24" s="107" t="s">
        <v>626</v>
      </c>
      <c r="D24" s="107" t="s">
        <v>627</v>
      </c>
      <c r="E24" s="76">
        <v>150000</v>
      </c>
      <c r="F24" s="148">
        <v>44958</v>
      </c>
      <c r="G24" s="145" t="s">
        <v>532</v>
      </c>
      <c r="H24" s="145"/>
      <c r="I24" s="145" t="s">
        <v>624</v>
      </c>
    </row>
  </sheetData>
  <mergeCells count="2">
    <mergeCell ref="A1:I1"/>
    <mergeCell ref="A2:D2"/>
  </mergeCells>
  <dataValidations count="1">
    <dataValidation type="list" allowBlank="1" showInputMessage="1" showErrorMessage="1" sqref="F4:F22" xr:uid="{00000000-0002-0000-0B00-000000000000}">
      <formula1>$N$3:$N$58</formula1>
    </dataValidation>
  </dataValidations>
  <pageMargins left="0.511811024" right="0.511811024" top="0.78740157499999996" bottom="0.78740157499999996" header="0.31496062000000002" footer="0.31496062000000002"/>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3"/>
  <sheetViews>
    <sheetView workbookViewId="0">
      <selection activeCell="B7" sqref="B7"/>
    </sheetView>
  </sheetViews>
  <sheetFormatPr defaultRowHeight="15"/>
  <cols>
    <col min="1" max="1" width="3" bestFit="1" customWidth="1"/>
    <col min="2" max="8" width="29" customWidth="1"/>
    <col min="9" max="9" width="31.140625" customWidth="1"/>
  </cols>
  <sheetData>
    <row r="1" spans="1:9" ht="15.75">
      <c r="A1" s="177" t="s">
        <v>518</v>
      </c>
      <c r="B1" s="177"/>
      <c r="C1" s="177"/>
      <c r="D1" s="177"/>
      <c r="E1" s="177"/>
      <c r="F1" s="177"/>
      <c r="G1" s="177"/>
      <c r="H1" s="177"/>
      <c r="I1" s="177"/>
    </row>
    <row r="2" spans="1:9" ht="15.75" thickBot="1">
      <c r="A2" s="178" t="s">
        <v>933</v>
      </c>
      <c r="B2" s="178"/>
      <c r="C2" s="178"/>
      <c r="D2" s="178"/>
      <c r="E2" s="45">
        <f>SUM(E4:E13)</f>
        <v>36150</v>
      </c>
      <c r="F2" s="46"/>
      <c r="G2" s="46"/>
      <c r="H2" s="46"/>
      <c r="I2" s="46"/>
    </row>
    <row r="3" spans="1:9" ht="102">
      <c r="A3" s="47" t="s">
        <v>2</v>
      </c>
      <c r="B3" s="47" t="s">
        <v>521</v>
      </c>
      <c r="C3" s="47" t="s">
        <v>522</v>
      </c>
      <c r="D3" s="48" t="s">
        <v>523</v>
      </c>
      <c r="E3" s="48" t="s">
        <v>524</v>
      </c>
      <c r="F3" s="48" t="s">
        <v>525</v>
      </c>
      <c r="G3" s="48" t="s">
        <v>526</v>
      </c>
      <c r="H3" s="48" t="s">
        <v>527</v>
      </c>
      <c r="I3" s="48" t="s">
        <v>528</v>
      </c>
    </row>
    <row r="4" spans="1:9" ht="25.5">
      <c r="A4" s="49">
        <v>1</v>
      </c>
      <c r="B4" s="18" t="s">
        <v>730</v>
      </c>
      <c r="C4" s="18" t="s">
        <v>731</v>
      </c>
      <c r="D4" s="18" t="s">
        <v>732</v>
      </c>
      <c r="E4" s="10">
        <v>500</v>
      </c>
      <c r="F4" s="18"/>
      <c r="G4" s="1" t="s">
        <v>946</v>
      </c>
      <c r="H4" s="1"/>
      <c r="I4" s="1" t="s">
        <v>733</v>
      </c>
    </row>
    <row r="5" spans="1:9" ht="25.5">
      <c r="A5" s="49">
        <v>2</v>
      </c>
      <c r="B5" s="18" t="s">
        <v>730</v>
      </c>
      <c r="C5" s="18" t="s">
        <v>745</v>
      </c>
      <c r="D5" s="18" t="s">
        <v>746</v>
      </c>
      <c r="E5" s="10">
        <v>4500</v>
      </c>
      <c r="F5" s="18"/>
      <c r="G5" s="1" t="s">
        <v>944</v>
      </c>
      <c r="H5" s="1"/>
      <c r="I5" s="1" t="s">
        <v>733</v>
      </c>
    </row>
    <row r="6" spans="1:9" ht="25.5">
      <c r="A6" s="49">
        <v>3</v>
      </c>
      <c r="B6" s="18" t="s">
        <v>730</v>
      </c>
      <c r="C6" s="18" t="s">
        <v>750</v>
      </c>
      <c r="D6" s="18" t="s">
        <v>751</v>
      </c>
      <c r="E6" s="10">
        <v>8000</v>
      </c>
      <c r="F6" s="18"/>
      <c r="G6" s="1" t="s">
        <v>957</v>
      </c>
      <c r="H6" s="1"/>
      <c r="I6" s="1" t="s">
        <v>733</v>
      </c>
    </row>
    <row r="7" spans="1:9" ht="25.5">
      <c r="A7" s="49">
        <v>4</v>
      </c>
      <c r="B7" s="18" t="s">
        <v>734</v>
      </c>
      <c r="C7" s="18" t="s">
        <v>735</v>
      </c>
      <c r="D7" s="18" t="s">
        <v>736</v>
      </c>
      <c r="E7" s="10">
        <v>650</v>
      </c>
      <c r="F7" s="18"/>
      <c r="G7" s="1" t="s">
        <v>944</v>
      </c>
      <c r="H7" s="1"/>
      <c r="I7" s="1" t="s">
        <v>733</v>
      </c>
    </row>
    <row r="8" spans="1:9" ht="25.5">
      <c r="A8" s="49">
        <v>5</v>
      </c>
      <c r="B8" s="18" t="s">
        <v>734</v>
      </c>
      <c r="C8" s="18" t="s">
        <v>737</v>
      </c>
      <c r="D8" s="18" t="s">
        <v>736</v>
      </c>
      <c r="E8" s="10">
        <v>1500</v>
      </c>
      <c r="F8" s="18"/>
      <c r="G8" s="1" t="s">
        <v>946</v>
      </c>
      <c r="H8" s="1"/>
      <c r="I8" s="1" t="s">
        <v>733</v>
      </c>
    </row>
    <row r="9" spans="1:9" ht="25.5">
      <c r="A9" s="49">
        <v>6</v>
      </c>
      <c r="B9" s="18" t="s">
        <v>734</v>
      </c>
      <c r="C9" s="18" t="s">
        <v>741</v>
      </c>
      <c r="D9" s="18" t="s">
        <v>742</v>
      </c>
      <c r="E9" s="10">
        <v>2000</v>
      </c>
      <c r="F9" s="18"/>
      <c r="G9" s="1" t="s">
        <v>944</v>
      </c>
      <c r="H9" s="1"/>
      <c r="I9" s="1" t="s">
        <v>733</v>
      </c>
    </row>
    <row r="10" spans="1:9" ht="38.25">
      <c r="A10" s="49">
        <v>7</v>
      </c>
      <c r="B10" s="18" t="s">
        <v>747</v>
      </c>
      <c r="C10" s="18" t="s">
        <v>748</v>
      </c>
      <c r="D10" s="18" t="s">
        <v>749</v>
      </c>
      <c r="E10" s="10">
        <v>5000</v>
      </c>
      <c r="F10" s="18"/>
      <c r="G10" s="1" t="s">
        <v>944</v>
      </c>
      <c r="H10" s="1"/>
      <c r="I10" s="1" t="s">
        <v>733</v>
      </c>
    </row>
    <row r="11" spans="1:9" ht="25.5">
      <c r="A11" s="49">
        <v>8</v>
      </c>
      <c r="B11" s="18" t="s">
        <v>738</v>
      </c>
      <c r="C11" s="18" t="s">
        <v>739</v>
      </c>
      <c r="D11" s="18" t="s">
        <v>740</v>
      </c>
      <c r="E11" s="10">
        <v>1500</v>
      </c>
      <c r="F11" s="18"/>
      <c r="G11" s="1" t="s">
        <v>944</v>
      </c>
      <c r="H11" s="1"/>
      <c r="I11" s="1" t="s">
        <v>733</v>
      </c>
    </row>
    <row r="12" spans="1:9" ht="63.75">
      <c r="A12" s="49">
        <v>9</v>
      </c>
      <c r="B12" s="18" t="s">
        <v>752</v>
      </c>
      <c r="C12" s="18" t="s">
        <v>753</v>
      </c>
      <c r="D12" s="18" t="s">
        <v>754</v>
      </c>
      <c r="E12" s="10">
        <v>9000</v>
      </c>
      <c r="F12" s="18"/>
      <c r="G12" s="1" t="s">
        <v>944</v>
      </c>
      <c r="H12" s="1"/>
      <c r="I12" s="1" t="s">
        <v>733</v>
      </c>
    </row>
    <row r="13" spans="1:9" ht="25.5">
      <c r="A13" s="49">
        <v>10</v>
      </c>
      <c r="B13" s="18" t="s">
        <v>734</v>
      </c>
      <c r="C13" s="18" t="s">
        <v>743</v>
      </c>
      <c r="D13" s="18" t="s">
        <v>744</v>
      </c>
      <c r="E13" s="10">
        <v>3500</v>
      </c>
      <c r="F13" s="18"/>
      <c r="G13" s="1" t="s">
        <v>946</v>
      </c>
      <c r="H13" s="1"/>
      <c r="I13" s="1" t="s">
        <v>733</v>
      </c>
    </row>
  </sheetData>
  <mergeCells count="2">
    <mergeCell ref="A1:I1"/>
    <mergeCell ref="A2:D2"/>
  </mergeCells>
  <dataValidations count="1">
    <dataValidation type="list" allowBlank="1" showInputMessage="1" showErrorMessage="1" sqref="F4:F13" xr:uid="{00000000-0002-0000-0C00-000000000000}">
      <formula1>$N$3:$N$49</formula1>
    </dataValidation>
  </dataValidations>
  <pageMargins left="0.511811024" right="0.511811024" top="0.78740157499999996" bottom="0.78740157499999996" header="0.31496062000000002" footer="0.31496062000000002"/>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0"/>
  <sheetViews>
    <sheetView workbookViewId="0">
      <selection activeCell="B7" sqref="B7"/>
    </sheetView>
  </sheetViews>
  <sheetFormatPr defaultRowHeight="15"/>
  <cols>
    <col min="1" max="1" width="3" bestFit="1" customWidth="1"/>
    <col min="2" max="4" width="29" customWidth="1"/>
    <col min="5" max="5" width="29" style="70" customWidth="1"/>
    <col min="6"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SUM(E4:E20)</f>
        <v>1811125.44</v>
      </c>
      <c r="F2" s="46"/>
      <c r="G2" s="46"/>
      <c r="H2" s="46"/>
      <c r="I2" s="46"/>
    </row>
    <row r="3" spans="1:9" ht="102">
      <c r="A3" s="47" t="s">
        <v>2</v>
      </c>
      <c r="B3" s="47" t="s">
        <v>521</v>
      </c>
      <c r="C3" s="47" t="s">
        <v>522</v>
      </c>
      <c r="D3" s="48" t="s">
        <v>523</v>
      </c>
      <c r="E3" s="48" t="s">
        <v>524</v>
      </c>
      <c r="F3" s="48" t="s">
        <v>525</v>
      </c>
      <c r="G3" s="48" t="s">
        <v>526</v>
      </c>
      <c r="H3" s="48" t="s">
        <v>527</v>
      </c>
      <c r="I3" s="48" t="s">
        <v>528</v>
      </c>
    </row>
    <row r="4" spans="1:9" ht="51">
      <c r="A4" s="49">
        <v>1</v>
      </c>
      <c r="B4" s="158" t="s">
        <v>866</v>
      </c>
      <c r="C4" s="1" t="s">
        <v>509</v>
      </c>
      <c r="D4" s="107" t="s">
        <v>864</v>
      </c>
      <c r="E4" s="159">
        <v>10000</v>
      </c>
      <c r="F4" s="107"/>
      <c r="G4" s="107" t="s">
        <v>532</v>
      </c>
      <c r="H4" s="145"/>
      <c r="I4" s="107" t="s">
        <v>865</v>
      </c>
    </row>
    <row r="5" spans="1:9" ht="127.5">
      <c r="A5" s="49">
        <v>2</v>
      </c>
      <c r="B5" s="160" t="s">
        <v>972</v>
      </c>
      <c r="C5" s="1" t="s">
        <v>64</v>
      </c>
      <c r="D5" s="107" t="s">
        <v>864</v>
      </c>
      <c r="E5" s="159">
        <v>190000</v>
      </c>
      <c r="F5" s="107"/>
      <c r="G5" s="107" t="s">
        <v>532</v>
      </c>
      <c r="H5" s="145"/>
      <c r="I5" s="107" t="s">
        <v>865</v>
      </c>
    </row>
    <row r="6" spans="1:9" ht="114.75">
      <c r="A6" s="49">
        <v>3</v>
      </c>
      <c r="B6" s="78" t="s">
        <v>890</v>
      </c>
      <c r="C6" s="1" t="s">
        <v>891</v>
      </c>
      <c r="D6" s="18" t="s">
        <v>892</v>
      </c>
      <c r="E6" s="161">
        <v>600000</v>
      </c>
      <c r="F6" s="18"/>
      <c r="G6" s="107" t="s">
        <v>532</v>
      </c>
      <c r="H6" s="1" t="s">
        <v>893</v>
      </c>
      <c r="I6" s="7" t="s">
        <v>854</v>
      </c>
    </row>
    <row r="7" spans="1:9" ht="114.75">
      <c r="A7" s="49">
        <v>4</v>
      </c>
      <c r="B7" s="78" t="s">
        <v>873</v>
      </c>
      <c r="C7" s="1" t="s">
        <v>874</v>
      </c>
      <c r="D7" s="18" t="s">
        <v>875</v>
      </c>
      <c r="E7" s="162">
        <v>60000</v>
      </c>
      <c r="F7" s="18"/>
      <c r="G7" s="107" t="s">
        <v>532</v>
      </c>
      <c r="H7" s="1" t="s">
        <v>876</v>
      </c>
      <c r="I7" s="7" t="s">
        <v>854</v>
      </c>
    </row>
    <row r="8" spans="1:9" ht="76.5">
      <c r="A8" s="49">
        <v>5</v>
      </c>
      <c r="B8" s="78" t="s">
        <v>877</v>
      </c>
      <c r="C8" s="1" t="s">
        <v>878</v>
      </c>
      <c r="D8" s="18" t="s">
        <v>875</v>
      </c>
      <c r="E8" s="163">
        <v>60000</v>
      </c>
      <c r="F8" s="18"/>
      <c r="G8" s="107" t="s">
        <v>532</v>
      </c>
      <c r="H8" s="1" t="s">
        <v>876</v>
      </c>
      <c r="I8" s="7" t="s">
        <v>854</v>
      </c>
    </row>
    <row r="9" spans="1:9" ht="153">
      <c r="A9" s="49">
        <v>6</v>
      </c>
      <c r="B9" s="164" t="s">
        <v>863</v>
      </c>
      <c r="C9" s="1" t="s">
        <v>503</v>
      </c>
      <c r="D9" s="107" t="s">
        <v>864</v>
      </c>
      <c r="E9" s="159">
        <v>9500</v>
      </c>
      <c r="F9" s="107"/>
      <c r="G9" s="107" t="s">
        <v>532</v>
      </c>
      <c r="H9" s="145"/>
      <c r="I9" s="107" t="s">
        <v>865</v>
      </c>
    </row>
    <row r="10" spans="1:9" ht="178.5">
      <c r="A10" s="49">
        <v>7</v>
      </c>
      <c r="B10" s="78" t="s">
        <v>870</v>
      </c>
      <c r="C10" s="1" t="s">
        <v>158</v>
      </c>
      <c r="D10" s="18" t="s">
        <v>872</v>
      </c>
      <c r="E10" s="165">
        <v>58372.480000000003</v>
      </c>
      <c r="F10" s="18"/>
      <c r="G10" s="107" t="s">
        <v>532</v>
      </c>
      <c r="H10" s="1"/>
      <c r="I10" s="7" t="s">
        <v>854</v>
      </c>
    </row>
    <row r="11" spans="1:9" ht="76.5">
      <c r="A11" s="49">
        <v>8</v>
      </c>
      <c r="B11" s="78" t="s">
        <v>870</v>
      </c>
      <c r="C11" s="1" t="s">
        <v>161</v>
      </c>
      <c r="D11" s="18" t="s">
        <v>871</v>
      </c>
      <c r="E11" s="163">
        <v>27522.959999999999</v>
      </c>
      <c r="F11" s="18"/>
      <c r="G11" s="107" t="s">
        <v>532</v>
      </c>
      <c r="H11" s="1"/>
      <c r="I11" s="7" t="s">
        <v>854</v>
      </c>
    </row>
    <row r="12" spans="1:9" ht="102">
      <c r="A12" s="49">
        <v>9</v>
      </c>
      <c r="B12" s="78" t="s">
        <v>884</v>
      </c>
      <c r="C12" s="1" t="s">
        <v>885</v>
      </c>
      <c r="D12" s="18" t="s">
        <v>886</v>
      </c>
      <c r="E12" s="165">
        <v>250000</v>
      </c>
      <c r="F12" s="18"/>
      <c r="G12" s="107" t="s">
        <v>532</v>
      </c>
      <c r="H12" s="1" t="s">
        <v>862</v>
      </c>
      <c r="I12" s="7" t="s">
        <v>854</v>
      </c>
    </row>
    <row r="13" spans="1:9" ht="63.75">
      <c r="A13" s="49">
        <v>10</v>
      </c>
      <c r="B13" s="18" t="s">
        <v>859</v>
      </c>
      <c r="C13" s="18" t="s">
        <v>860</v>
      </c>
      <c r="D13" s="18" t="s">
        <v>861</v>
      </c>
      <c r="E13" s="165">
        <v>5400</v>
      </c>
      <c r="F13" s="18"/>
      <c r="G13" s="107" t="s">
        <v>532</v>
      </c>
      <c r="H13" s="1" t="s">
        <v>862</v>
      </c>
      <c r="I13" s="7" t="s">
        <v>854</v>
      </c>
    </row>
    <row r="14" spans="1:9" ht="76.5">
      <c r="A14" s="49">
        <v>11</v>
      </c>
      <c r="B14" s="18" t="s">
        <v>867</v>
      </c>
      <c r="C14" s="18" t="s">
        <v>868</v>
      </c>
      <c r="D14" s="18" t="s">
        <v>869</v>
      </c>
      <c r="E14" s="165">
        <v>20000</v>
      </c>
      <c r="F14" s="18"/>
      <c r="G14" s="107" t="s">
        <v>532</v>
      </c>
      <c r="H14" s="1" t="s">
        <v>862</v>
      </c>
      <c r="I14" s="7" t="s">
        <v>854</v>
      </c>
    </row>
    <row r="15" spans="1:9" ht="63.75">
      <c r="A15" s="49">
        <v>12</v>
      </c>
      <c r="B15" s="18" t="s">
        <v>887</v>
      </c>
      <c r="C15" s="18" t="s">
        <v>888</v>
      </c>
      <c r="D15" s="18" t="s">
        <v>889</v>
      </c>
      <c r="E15" s="159">
        <v>274880</v>
      </c>
      <c r="F15" s="18"/>
      <c r="G15" s="107" t="s">
        <v>532</v>
      </c>
      <c r="H15" s="1" t="s">
        <v>883</v>
      </c>
      <c r="I15" s="7" t="s">
        <v>854</v>
      </c>
    </row>
    <row r="16" spans="1:9" ht="63.75">
      <c r="A16" s="49">
        <v>13</v>
      </c>
      <c r="B16" s="18" t="s">
        <v>880</v>
      </c>
      <c r="C16" s="18" t="s">
        <v>881</v>
      </c>
      <c r="D16" s="18" t="s">
        <v>882</v>
      </c>
      <c r="E16" s="159">
        <v>240000</v>
      </c>
      <c r="F16" s="18"/>
      <c r="G16" s="107" t="s">
        <v>532</v>
      </c>
      <c r="H16" s="1" t="s">
        <v>883</v>
      </c>
      <c r="I16" s="7" t="s">
        <v>854</v>
      </c>
    </row>
    <row r="17" spans="1:9" ht="38.25">
      <c r="A17" s="49">
        <v>14</v>
      </c>
      <c r="B17" s="18" t="s">
        <v>851</v>
      </c>
      <c r="C17" s="18" t="s">
        <v>852</v>
      </c>
      <c r="D17" s="18" t="s">
        <v>853</v>
      </c>
      <c r="E17" s="159">
        <v>250</v>
      </c>
      <c r="F17" s="18"/>
      <c r="G17" s="107" t="s">
        <v>532</v>
      </c>
      <c r="H17" s="1"/>
      <c r="I17" s="7" t="s">
        <v>854</v>
      </c>
    </row>
    <row r="18" spans="1:9" ht="51">
      <c r="A18" s="49">
        <v>15</v>
      </c>
      <c r="B18" s="18" t="s">
        <v>855</v>
      </c>
      <c r="C18" s="18" t="s">
        <v>856</v>
      </c>
      <c r="D18" s="18" t="s">
        <v>857</v>
      </c>
      <c r="E18" s="165">
        <v>5200</v>
      </c>
      <c r="F18" s="18"/>
      <c r="G18" s="107" t="s">
        <v>532</v>
      </c>
      <c r="H18" s="1" t="s">
        <v>858</v>
      </c>
      <c r="I18" s="1"/>
    </row>
    <row r="19" spans="1:9">
      <c r="A19" s="49">
        <v>16</v>
      </c>
      <c r="B19" s="18"/>
      <c r="C19" s="18"/>
      <c r="D19" s="18"/>
      <c r="E19" s="10"/>
      <c r="F19" s="18"/>
      <c r="G19" s="107"/>
      <c r="H19" s="1"/>
      <c r="I19" s="1"/>
    </row>
    <row r="20" spans="1:9">
      <c r="A20" s="49">
        <v>17</v>
      </c>
      <c r="B20" s="18"/>
      <c r="C20" s="18"/>
      <c r="D20" s="18"/>
      <c r="E20" s="10"/>
      <c r="F20" s="18"/>
      <c r="G20" s="107"/>
      <c r="H20" s="1"/>
      <c r="I20" s="1"/>
    </row>
  </sheetData>
  <mergeCells count="2">
    <mergeCell ref="A1:I1"/>
    <mergeCell ref="A2:D2"/>
  </mergeCells>
  <dataValidations count="1">
    <dataValidation type="list" allowBlank="1" showInputMessage="1" showErrorMessage="1" sqref="F6:F8 F10:F20" xr:uid="{00000000-0002-0000-0D00-000000000000}">
      <formula1>$N$3:$N$56</formula1>
    </dataValidation>
  </dataValidations>
  <pageMargins left="0.511811024" right="0.511811024" top="0.78740157499999996" bottom="0.78740157499999996" header="0.31496062000000002" footer="0.31496062000000002"/>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3"/>
  <sheetViews>
    <sheetView workbookViewId="0">
      <selection activeCell="B7" sqref="B7"/>
    </sheetView>
  </sheetViews>
  <sheetFormatPr defaultRowHeight="15"/>
  <cols>
    <col min="1" max="1" width="3" bestFit="1" customWidth="1"/>
    <col min="2"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SUM(E4:E23)</f>
        <v>698000</v>
      </c>
      <c r="F2" s="46"/>
      <c r="G2" s="46"/>
      <c r="H2" s="46"/>
      <c r="I2" s="46"/>
    </row>
    <row r="3" spans="1:9" ht="102">
      <c r="A3" s="47" t="s">
        <v>2</v>
      </c>
      <c r="B3" s="47" t="s">
        <v>521</v>
      </c>
      <c r="C3" s="47" t="s">
        <v>522</v>
      </c>
      <c r="D3" s="48" t="s">
        <v>523</v>
      </c>
      <c r="E3" s="48" t="s">
        <v>524</v>
      </c>
      <c r="F3" s="48" t="s">
        <v>525</v>
      </c>
      <c r="G3" s="48" t="s">
        <v>526</v>
      </c>
      <c r="H3" s="48" t="s">
        <v>527</v>
      </c>
      <c r="I3" s="48" t="s">
        <v>528</v>
      </c>
    </row>
    <row r="4" spans="1:9" ht="114.75">
      <c r="A4" s="49">
        <v>1</v>
      </c>
      <c r="B4" s="79" t="s">
        <v>973</v>
      </c>
      <c r="C4" s="1" t="s">
        <v>512</v>
      </c>
      <c r="D4" s="18" t="s">
        <v>974</v>
      </c>
      <c r="E4" s="10">
        <v>300000</v>
      </c>
      <c r="F4" s="18"/>
      <c r="G4" s="1" t="s">
        <v>975</v>
      </c>
      <c r="H4" s="1"/>
      <c r="I4" s="1" t="s">
        <v>900</v>
      </c>
    </row>
    <row r="5" spans="1:9" ht="102">
      <c r="A5" s="49">
        <v>2</v>
      </c>
      <c r="B5" s="79" t="s">
        <v>921</v>
      </c>
      <c r="C5" s="1" t="s">
        <v>976</v>
      </c>
      <c r="D5" s="18" t="s">
        <v>923</v>
      </c>
      <c r="E5" s="10">
        <v>90000</v>
      </c>
      <c r="F5" s="18"/>
      <c r="G5" s="1" t="s">
        <v>975</v>
      </c>
      <c r="H5" s="1" t="s">
        <v>912</v>
      </c>
      <c r="I5" s="1" t="s">
        <v>917</v>
      </c>
    </row>
    <row r="6" spans="1:9" ht="89.25">
      <c r="A6" s="49">
        <v>3</v>
      </c>
      <c r="B6" s="79" t="s">
        <v>977</v>
      </c>
      <c r="C6" s="1" t="s">
        <v>978</v>
      </c>
      <c r="D6" s="18" t="s">
        <v>280</v>
      </c>
      <c r="E6" s="10">
        <v>30000</v>
      </c>
      <c r="F6" s="18"/>
      <c r="G6" s="1" t="s">
        <v>979</v>
      </c>
      <c r="H6" s="1" t="s">
        <v>916</v>
      </c>
      <c r="I6" s="1" t="s">
        <v>917</v>
      </c>
    </row>
    <row r="7" spans="1:9" ht="114.75">
      <c r="A7" s="49">
        <v>4</v>
      </c>
      <c r="B7" s="79" t="s">
        <v>896</v>
      </c>
      <c r="C7" s="1" t="s">
        <v>980</v>
      </c>
      <c r="D7" s="18" t="s">
        <v>898</v>
      </c>
      <c r="E7" s="10">
        <v>400</v>
      </c>
      <c r="F7" s="18"/>
      <c r="G7" s="1" t="s">
        <v>975</v>
      </c>
      <c r="H7" s="1" t="s">
        <v>899</v>
      </c>
      <c r="I7" s="1" t="s">
        <v>900</v>
      </c>
    </row>
    <row r="8" spans="1:9" ht="51">
      <c r="A8" s="49">
        <v>5</v>
      </c>
      <c r="B8" s="79" t="s">
        <v>906</v>
      </c>
      <c r="C8" s="1" t="s">
        <v>907</v>
      </c>
      <c r="D8" s="18" t="s">
        <v>908</v>
      </c>
      <c r="E8" s="10">
        <v>6000</v>
      </c>
      <c r="F8" s="18"/>
      <c r="G8" s="1" t="s">
        <v>979</v>
      </c>
      <c r="H8" s="1"/>
      <c r="I8" s="1" t="s">
        <v>900</v>
      </c>
    </row>
    <row r="9" spans="1:9" ht="89.25">
      <c r="A9" s="49">
        <v>6</v>
      </c>
      <c r="B9" s="79" t="s">
        <v>924</v>
      </c>
      <c r="C9" s="1" t="s">
        <v>981</v>
      </c>
      <c r="D9" s="18" t="s">
        <v>926</v>
      </c>
      <c r="E9" s="10">
        <v>240000</v>
      </c>
      <c r="F9" s="18"/>
      <c r="G9" s="1" t="s">
        <v>975</v>
      </c>
      <c r="H9" s="1" t="s">
        <v>912</v>
      </c>
      <c r="I9" s="1" t="s">
        <v>927</v>
      </c>
    </row>
    <row r="10" spans="1:9" ht="102">
      <c r="A10" s="49">
        <v>7</v>
      </c>
      <c r="B10" s="79" t="s">
        <v>909</v>
      </c>
      <c r="C10" s="79" t="s">
        <v>982</v>
      </c>
      <c r="D10" s="18" t="s">
        <v>911</v>
      </c>
      <c r="E10" s="10" t="s">
        <v>983</v>
      </c>
      <c r="F10" s="18"/>
      <c r="G10" s="1" t="s">
        <v>975</v>
      </c>
      <c r="H10" s="1" t="s">
        <v>912</v>
      </c>
      <c r="I10" s="1" t="s">
        <v>913</v>
      </c>
    </row>
    <row r="11" spans="1:9" ht="25.5">
      <c r="A11" s="49">
        <v>8</v>
      </c>
      <c r="B11" s="79" t="s">
        <v>901</v>
      </c>
      <c r="C11" s="79" t="s">
        <v>902</v>
      </c>
      <c r="D11" s="18" t="s">
        <v>903</v>
      </c>
      <c r="E11" s="10">
        <v>1600</v>
      </c>
      <c r="F11" s="18"/>
      <c r="G11" s="1" t="s">
        <v>975</v>
      </c>
      <c r="H11" s="1" t="s">
        <v>904</v>
      </c>
      <c r="I11" s="1" t="s">
        <v>905</v>
      </c>
    </row>
    <row r="12" spans="1:9" ht="51">
      <c r="A12" s="49">
        <v>8</v>
      </c>
      <c r="B12" s="79" t="s">
        <v>918</v>
      </c>
      <c r="C12" s="79" t="s">
        <v>919</v>
      </c>
      <c r="D12" s="18" t="s">
        <v>280</v>
      </c>
      <c r="E12" s="10">
        <v>30000</v>
      </c>
      <c r="F12" s="18"/>
      <c r="G12" s="1" t="s">
        <v>975</v>
      </c>
      <c r="H12" s="1"/>
      <c r="I12" s="1" t="s">
        <v>920</v>
      </c>
    </row>
    <row r="13" spans="1:9">
      <c r="A13" s="49">
        <v>8</v>
      </c>
      <c r="B13" s="79"/>
      <c r="C13" s="18"/>
      <c r="D13" s="18"/>
      <c r="E13" s="10"/>
      <c r="F13" s="18"/>
      <c r="G13" s="1"/>
      <c r="H13" s="1"/>
      <c r="I13" s="1"/>
    </row>
    <row r="14" spans="1:9">
      <c r="A14" s="49">
        <v>8</v>
      </c>
      <c r="B14" s="79"/>
      <c r="C14" s="18"/>
      <c r="D14" s="18"/>
      <c r="E14" s="10"/>
      <c r="F14" s="18"/>
      <c r="G14" s="1"/>
      <c r="H14" s="1"/>
      <c r="I14" s="1"/>
    </row>
    <row r="15" spans="1:9">
      <c r="A15" s="49">
        <v>8</v>
      </c>
      <c r="B15" s="79"/>
      <c r="C15" s="18"/>
      <c r="D15" s="18"/>
      <c r="E15" s="10"/>
      <c r="F15" s="18"/>
      <c r="G15" s="1"/>
      <c r="H15" s="1"/>
      <c r="I15" s="1"/>
    </row>
    <row r="16" spans="1:9">
      <c r="A16" s="49">
        <v>8</v>
      </c>
      <c r="B16" s="79"/>
      <c r="C16" s="18"/>
      <c r="D16" s="18"/>
      <c r="E16" s="10"/>
      <c r="F16" s="18"/>
      <c r="G16" s="1"/>
      <c r="H16" s="1"/>
      <c r="I16" s="1"/>
    </row>
    <row r="17" spans="1:9">
      <c r="A17" s="49">
        <v>8</v>
      </c>
      <c r="B17" s="79"/>
      <c r="C17" s="18"/>
      <c r="D17" s="18"/>
      <c r="E17" s="10"/>
      <c r="F17" s="18"/>
      <c r="G17" s="1"/>
      <c r="H17" s="1"/>
      <c r="I17" s="1"/>
    </row>
    <row r="18" spans="1:9">
      <c r="A18" s="49">
        <v>8</v>
      </c>
      <c r="B18" s="18"/>
      <c r="C18" s="18"/>
      <c r="D18" s="18"/>
      <c r="E18" s="10"/>
      <c r="F18" s="18"/>
      <c r="G18" s="1"/>
      <c r="H18" s="1"/>
      <c r="I18" s="1"/>
    </row>
    <row r="19" spans="1:9">
      <c r="A19" s="49">
        <v>8</v>
      </c>
      <c r="B19" s="18"/>
      <c r="C19" s="18"/>
      <c r="D19" s="18"/>
      <c r="E19" s="10"/>
      <c r="F19" s="18"/>
      <c r="G19" s="1"/>
      <c r="H19" s="1"/>
      <c r="I19" s="1"/>
    </row>
    <row r="20" spans="1:9">
      <c r="A20" s="49">
        <v>8</v>
      </c>
      <c r="B20" s="18"/>
      <c r="C20" s="18"/>
      <c r="D20" s="18"/>
      <c r="E20" s="10"/>
      <c r="F20" s="18"/>
      <c r="G20" s="1"/>
      <c r="H20" s="1"/>
      <c r="I20" s="1"/>
    </row>
    <row r="21" spans="1:9">
      <c r="A21" s="49">
        <v>8</v>
      </c>
      <c r="B21" s="18"/>
      <c r="C21" s="18"/>
      <c r="D21" s="18"/>
      <c r="E21" s="10"/>
      <c r="F21" s="18"/>
      <c r="G21" s="1"/>
      <c r="H21" s="1"/>
      <c r="I21" s="1"/>
    </row>
    <row r="22" spans="1:9">
      <c r="A22" s="49">
        <v>8</v>
      </c>
      <c r="B22" s="18"/>
      <c r="C22" s="18"/>
      <c r="D22" s="18"/>
      <c r="E22" s="10"/>
      <c r="F22" s="18"/>
      <c r="G22" s="1"/>
      <c r="H22" s="1"/>
      <c r="I22" s="1"/>
    </row>
    <row r="23" spans="1:9">
      <c r="A23" s="49">
        <v>8</v>
      </c>
      <c r="B23" s="18"/>
      <c r="C23" s="18"/>
      <c r="D23" s="18"/>
      <c r="E23" s="10"/>
      <c r="F23" s="18"/>
      <c r="G23" s="1"/>
      <c r="H23" s="1"/>
      <c r="I23" s="1"/>
    </row>
  </sheetData>
  <mergeCells count="2">
    <mergeCell ref="A1:I1"/>
    <mergeCell ref="A2:D2"/>
  </mergeCells>
  <dataValidations count="1">
    <dataValidation type="list" allowBlank="1" showInputMessage="1" showErrorMessage="1" sqref="F4:F23" xr:uid="{00000000-0002-0000-0E00-000000000000}">
      <formula1>$N$3:$N$59</formula1>
    </dataValidation>
  </dataValidations>
  <pageMargins left="0.511811024" right="0.511811024" top="0.78740157499999996" bottom="0.78740157499999996" header="0.31496062000000002" footer="0.31496062000000002"/>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P74"/>
  <sheetViews>
    <sheetView showGridLines="0" zoomScale="80" zoomScaleNormal="80" workbookViewId="0">
      <pane xSplit="1" ySplit="3" topLeftCell="B35" activePane="bottomRight" state="frozen"/>
      <selection pane="bottomRight" activeCell="F39" sqref="F39"/>
      <selection pane="bottomLeft" activeCell="A4" sqref="A4"/>
      <selection pane="topRight" activeCell="B1" sqref="B1"/>
    </sheetView>
  </sheetViews>
  <sheetFormatPr defaultColWidth="34.42578125" defaultRowHeight="12.75"/>
  <cols>
    <col min="1" max="1" width="3.42578125" style="5" customWidth="1"/>
    <col min="2" max="2" width="21.5703125" style="5" customWidth="1"/>
    <col min="3" max="5" width="11.5703125" style="5" customWidth="1"/>
    <col min="6" max="6" width="25" style="13" customWidth="1"/>
    <col min="7" max="7" width="15.85546875" style="5" customWidth="1"/>
    <col min="8" max="8" width="36.42578125" style="5" customWidth="1"/>
    <col min="9" max="9" width="14.42578125" style="12" customWidth="1"/>
    <col min="10" max="10" width="17.42578125" style="12" customWidth="1"/>
    <col min="11" max="14" width="14.42578125" style="12" customWidth="1"/>
    <col min="15" max="15" width="37" style="5" customWidth="1"/>
    <col min="16" max="16" width="62" style="5" customWidth="1"/>
    <col min="17" max="17" width="34.42578125" style="5"/>
    <col min="18" max="19" width="34.42578125" style="5" customWidth="1"/>
    <col min="20" max="16384" width="34.42578125" style="5"/>
  </cols>
  <sheetData>
    <row r="1" spans="1:16" ht="15.75">
      <c r="A1" s="170" t="s">
        <v>182</v>
      </c>
      <c r="B1" s="170"/>
      <c r="C1" s="170"/>
      <c r="D1" s="170"/>
      <c r="E1" s="170"/>
      <c r="F1" s="170"/>
      <c r="G1" s="170"/>
      <c r="H1" s="170"/>
      <c r="I1" s="170"/>
      <c r="J1" s="170"/>
      <c r="K1" s="170"/>
      <c r="L1" s="170"/>
      <c r="M1" s="170"/>
      <c r="N1" s="170"/>
      <c r="O1" s="170"/>
      <c r="P1" s="170"/>
    </row>
    <row r="2" spans="1:16" ht="13.5" thickBot="1">
      <c r="A2" s="169" t="s">
        <v>1</v>
      </c>
      <c r="B2" s="169"/>
      <c r="C2" s="169"/>
      <c r="D2" s="169"/>
      <c r="E2" s="169"/>
      <c r="F2" s="169"/>
      <c r="G2" s="169"/>
      <c r="H2" s="169"/>
      <c r="I2" s="169"/>
      <c r="J2" s="35">
        <f>SUM(J4:J39)</f>
        <v>33213731.57</v>
      </c>
      <c r="K2" s="36"/>
      <c r="L2" s="36"/>
      <c r="M2" s="36"/>
      <c r="N2" s="36"/>
      <c r="O2" s="36"/>
      <c r="P2" s="36"/>
    </row>
    <row r="3" spans="1:16" ht="51">
      <c r="A3" s="2" t="s">
        <v>2</v>
      </c>
      <c r="B3" s="2" t="s">
        <v>183</v>
      </c>
      <c r="C3" s="2" t="s">
        <v>3</v>
      </c>
      <c r="D3" s="2" t="s">
        <v>4</v>
      </c>
      <c r="E3" s="3" t="s">
        <v>5</v>
      </c>
      <c r="F3" s="3" t="s">
        <v>6</v>
      </c>
      <c r="G3" s="3" t="s">
        <v>7</v>
      </c>
      <c r="H3" s="3" t="s">
        <v>8</v>
      </c>
      <c r="I3" s="3" t="s">
        <v>9</v>
      </c>
      <c r="J3" s="3" t="s">
        <v>10</v>
      </c>
      <c r="K3" s="3" t="s">
        <v>11</v>
      </c>
      <c r="L3" s="4" t="s">
        <v>12</v>
      </c>
      <c r="M3" s="4" t="s">
        <v>13</v>
      </c>
      <c r="N3" s="15" t="s">
        <v>184</v>
      </c>
      <c r="O3" s="52" t="s">
        <v>185</v>
      </c>
      <c r="P3" s="41" t="s">
        <v>186</v>
      </c>
    </row>
    <row r="4" spans="1:16" ht="25.5">
      <c r="A4" s="25">
        <v>1</v>
      </c>
      <c r="B4" s="25" t="s">
        <v>187</v>
      </c>
      <c r="C4" s="7" t="s">
        <v>20</v>
      </c>
      <c r="D4" s="18" t="s">
        <v>21</v>
      </c>
      <c r="E4" s="18" t="s">
        <v>22</v>
      </c>
      <c r="F4" s="19" t="s">
        <v>23</v>
      </c>
      <c r="G4" s="18" t="s">
        <v>24</v>
      </c>
      <c r="H4" s="1" t="s">
        <v>25</v>
      </c>
      <c r="I4" s="10">
        <v>0</v>
      </c>
      <c r="J4" s="10">
        <v>17395</v>
      </c>
      <c r="K4" s="8">
        <v>44398</v>
      </c>
      <c r="L4" s="9">
        <v>44398</v>
      </c>
      <c r="M4" s="9">
        <v>44762</v>
      </c>
      <c r="N4" s="16">
        <v>44762</v>
      </c>
      <c r="O4" s="55"/>
      <c r="P4" s="50"/>
    </row>
    <row r="5" spans="1:16" ht="25.5">
      <c r="A5" s="25">
        <v>2</v>
      </c>
      <c r="B5" s="25" t="s">
        <v>187</v>
      </c>
      <c r="C5" s="7" t="s">
        <v>20</v>
      </c>
      <c r="D5" s="18" t="s">
        <v>21</v>
      </c>
      <c r="E5" s="18" t="s">
        <v>27</v>
      </c>
      <c r="F5" s="19" t="s">
        <v>28</v>
      </c>
      <c r="G5" s="18" t="s">
        <v>24</v>
      </c>
      <c r="H5" s="1" t="s">
        <v>25</v>
      </c>
      <c r="I5" s="10">
        <v>0</v>
      </c>
      <c r="J5" s="10">
        <v>12778</v>
      </c>
      <c r="K5" s="8">
        <v>44399</v>
      </c>
      <c r="L5" s="9">
        <v>44399</v>
      </c>
      <c r="M5" s="9">
        <v>44763</v>
      </c>
      <c r="N5" s="16">
        <v>44763</v>
      </c>
      <c r="O5" s="55"/>
      <c r="P5" s="50"/>
    </row>
    <row r="6" spans="1:16" ht="143.44999999999999" customHeight="1">
      <c r="A6" s="25">
        <v>3</v>
      </c>
      <c r="B6" s="25" t="s">
        <v>188</v>
      </c>
      <c r="C6" s="7" t="s">
        <v>20</v>
      </c>
      <c r="D6" s="18" t="s">
        <v>189</v>
      </c>
      <c r="E6" s="18" t="s">
        <v>190</v>
      </c>
      <c r="F6" s="6" t="s">
        <v>191</v>
      </c>
      <c r="G6" s="18" t="s">
        <v>24</v>
      </c>
      <c r="H6" s="1" t="s">
        <v>192</v>
      </c>
      <c r="I6" s="10">
        <v>0</v>
      </c>
      <c r="J6" s="10">
        <v>14960.89</v>
      </c>
      <c r="K6" s="8">
        <v>44004</v>
      </c>
      <c r="L6" s="9">
        <v>44415</v>
      </c>
      <c r="M6" s="42">
        <v>44779</v>
      </c>
      <c r="N6" s="44">
        <v>45510</v>
      </c>
      <c r="O6" s="55"/>
      <c r="P6" s="50"/>
    </row>
    <row r="7" spans="1:16" ht="132" customHeight="1">
      <c r="A7" s="25">
        <v>4</v>
      </c>
      <c r="B7" s="25" t="s">
        <v>188</v>
      </c>
      <c r="C7" s="7" t="s">
        <v>20</v>
      </c>
      <c r="D7" s="18" t="s">
        <v>189</v>
      </c>
      <c r="E7" s="18" t="s">
        <v>193</v>
      </c>
      <c r="F7" s="6" t="s">
        <v>194</v>
      </c>
      <c r="G7" s="18" t="s">
        <v>24</v>
      </c>
      <c r="H7" s="1" t="s">
        <v>192</v>
      </c>
      <c r="I7" s="10">
        <v>10926.66</v>
      </c>
      <c r="J7" s="10">
        <v>131119.92000000001</v>
      </c>
      <c r="K7" s="8">
        <v>43999</v>
      </c>
      <c r="L7" s="9">
        <v>44423</v>
      </c>
      <c r="M7" s="42">
        <v>44787</v>
      </c>
      <c r="N7" s="44">
        <v>45518</v>
      </c>
      <c r="O7" s="55"/>
      <c r="P7" s="50"/>
    </row>
    <row r="8" spans="1:16" ht="51.95" customHeight="1">
      <c r="A8" s="25">
        <v>5</v>
      </c>
      <c r="B8" s="25" t="s">
        <v>187</v>
      </c>
      <c r="C8" s="7" t="s">
        <v>29</v>
      </c>
      <c r="D8" s="18" t="s">
        <v>30</v>
      </c>
      <c r="E8" s="18" t="s">
        <v>31</v>
      </c>
      <c r="F8" s="19" t="s">
        <v>32</v>
      </c>
      <c r="G8" s="18" t="s">
        <v>24</v>
      </c>
      <c r="H8" s="1" t="s">
        <v>33</v>
      </c>
      <c r="I8" s="10">
        <v>0</v>
      </c>
      <c r="J8" s="10">
        <v>7205.6</v>
      </c>
      <c r="K8" s="8">
        <v>44419</v>
      </c>
      <c r="L8" s="9">
        <v>44433</v>
      </c>
      <c r="M8" s="9">
        <v>44797</v>
      </c>
      <c r="N8" s="16">
        <v>44797</v>
      </c>
      <c r="O8" s="55"/>
      <c r="P8" s="50"/>
    </row>
    <row r="9" spans="1:16" ht="133.5" customHeight="1">
      <c r="A9" s="25">
        <v>6</v>
      </c>
      <c r="B9" s="25" t="s">
        <v>195</v>
      </c>
      <c r="C9" s="7" t="s">
        <v>20</v>
      </c>
      <c r="D9" s="18" t="s">
        <v>31</v>
      </c>
      <c r="E9" s="18" t="s">
        <v>30</v>
      </c>
      <c r="F9" s="19" t="s">
        <v>196</v>
      </c>
      <c r="G9" s="18" t="s">
        <v>24</v>
      </c>
      <c r="H9" s="1" t="s">
        <v>197</v>
      </c>
      <c r="I9" s="10">
        <v>589999.80000000005</v>
      </c>
      <c r="J9" s="10">
        <v>7079997.5999999996</v>
      </c>
      <c r="K9" s="8">
        <v>44455</v>
      </c>
      <c r="L9" s="9">
        <v>44455</v>
      </c>
      <c r="M9" s="9">
        <v>44819</v>
      </c>
      <c r="N9" s="16">
        <v>46280</v>
      </c>
      <c r="O9" s="55"/>
      <c r="P9" s="50"/>
    </row>
    <row r="10" spans="1:16" ht="57.6" customHeight="1">
      <c r="A10" s="25">
        <v>7</v>
      </c>
      <c r="B10" s="25" t="s">
        <v>187</v>
      </c>
      <c r="C10" s="7" t="s">
        <v>20</v>
      </c>
      <c r="D10" s="57" t="s">
        <v>39</v>
      </c>
      <c r="E10" s="18" t="s">
        <v>40</v>
      </c>
      <c r="F10" s="19" t="s">
        <v>41</v>
      </c>
      <c r="G10" s="18" t="s">
        <v>24</v>
      </c>
      <c r="H10" s="1" t="s">
        <v>42</v>
      </c>
      <c r="I10" s="10">
        <v>0</v>
      </c>
      <c r="J10" s="10">
        <v>30600</v>
      </c>
      <c r="K10" s="8">
        <v>44467</v>
      </c>
      <c r="L10" s="9">
        <v>44467</v>
      </c>
      <c r="M10" s="9">
        <v>44831</v>
      </c>
      <c r="N10" s="16">
        <v>44831</v>
      </c>
      <c r="O10" s="55"/>
      <c r="P10" s="50"/>
    </row>
    <row r="11" spans="1:16" ht="51">
      <c r="A11" s="25">
        <v>8</v>
      </c>
      <c r="B11" s="25" t="s">
        <v>187</v>
      </c>
      <c r="C11" s="7" t="s">
        <v>20</v>
      </c>
      <c r="D11" s="57" t="s">
        <v>39</v>
      </c>
      <c r="E11" s="18" t="s">
        <v>34</v>
      </c>
      <c r="F11" s="19" t="s">
        <v>43</v>
      </c>
      <c r="G11" s="18" t="s">
        <v>24</v>
      </c>
      <c r="H11" s="1" t="s">
        <v>44</v>
      </c>
      <c r="I11" s="10">
        <v>0</v>
      </c>
      <c r="J11" s="10">
        <v>26148.66</v>
      </c>
      <c r="K11" s="8">
        <v>44467</v>
      </c>
      <c r="L11" s="9">
        <v>44467</v>
      </c>
      <c r="M11" s="9">
        <v>44831</v>
      </c>
      <c r="N11" s="16">
        <v>44831</v>
      </c>
      <c r="O11" s="55"/>
      <c r="P11" s="50"/>
    </row>
    <row r="12" spans="1:16" ht="44.1" customHeight="1">
      <c r="A12" s="25">
        <v>9</v>
      </c>
      <c r="B12" s="25" t="s">
        <v>195</v>
      </c>
      <c r="C12" s="7" t="s">
        <v>59</v>
      </c>
      <c r="D12" s="18" t="s">
        <v>198</v>
      </c>
      <c r="E12" s="18" t="s">
        <v>199</v>
      </c>
      <c r="F12" s="19" t="s">
        <v>200</v>
      </c>
      <c r="G12" s="18" t="s">
        <v>24</v>
      </c>
      <c r="H12" s="1" t="s">
        <v>201</v>
      </c>
      <c r="I12" s="10">
        <v>900</v>
      </c>
      <c r="J12" s="10">
        <v>10800</v>
      </c>
      <c r="K12" s="8">
        <v>44131</v>
      </c>
      <c r="L12" s="9">
        <v>44517</v>
      </c>
      <c r="M12" s="42">
        <v>44881</v>
      </c>
      <c r="N12" s="16">
        <v>45977</v>
      </c>
      <c r="O12" s="56"/>
      <c r="P12" s="51"/>
    </row>
    <row r="13" spans="1:16" ht="38.25">
      <c r="A13" s="25">
        <v>10</v>
      </c>
      <c r="B13" s="25" t="s">
        <v>188</v>
      </c>
      <c r="C13" s="7" t="s">
        <v>20</v>
      </c>
      <c r="D13" s="18" t="s">
        <v>54</v>
      </c>
      <c r="E13" s="18" t="s">
        <v>55</v>
      </c>
      <c r="F13" s="19" t="s">
        <v>56</v>
      </c>
      <c r="G13" s="18" t="s">
        <v>24</v>
      </c>
      <c r="H13" s="1" t="s">
        <v>57</v>
      </c>
      <c r="I13" s="10">
        <v>0</v>
      </c>
      <c r="J13" s="10">
        <f>379000+16600</f>
        <v>395600</v>
      </c>
      <c r="K13" s="8">
        <v>44539</v>
      </c>
      <c r="L13" s="9">
        <v>44539</v>
      </c>
      <c r="M13" s="9">
        <v>44903</v>
      </c>
      <c r="N13" s="16">
        <v>44903</v>
      </c>
      <c r="O13" s="55"/>
      <c r="P13" s="50"/>
    </row>
    <row r="14" spans="1:16" ht="51">
      <c r="A14" s="25">
        <v>11</v>
      </c>
      <c r="B14" s="25" t="s">
        <v>195</v>
      </c>
      <c r="C14" s="7" t="s">
        <v>149</v>
      </c>
      <c r="D14" s="18" t="s">
        <v>202</v>
      </c>
      <c r="E14" s="18" t="s">
        <v>203</v>
      </c>
      <c r="F14" s="19" t="s">
        <v>204</v>
      </c>
      <c r="G14" s="18" t="s">
        <v>24</v>
      </c>
      <c r="H14" s="1" t="s">
        <v>205</v>
      </c>
      <c r="I14" s="10">
        <v>271410.48</v>
      </c>
      <c r="J14" s="10">
        <v>3256925.76</v>
      </c>
      <c r="K14" s="8">
        <v>43180</v>
      </c>
      <c r="L14" s="9">
        <v>44562</v>
      </c>
      <c r="M14" s="42">
        <v>44926</v>
      </c>
      <c r="N14" s="16">
        <v>45005</v>
      </c>
      <c r="O14" s="55"/>
      <c r="P14" s="50"/>
    </row>
    <row r="15" spans="1:16" ht="63.95" customHeight="1">
      <c r="A15" s="25">
        <v>12</v>
      </c>
      <c r="B15" s="25" t="s">
        <v>187</v>
      </c>
      <c r="C15" s="7" t="s">
        <v>20</v>
      </c>
      <c r="D15" s="18" t="s">
        <v>206</v>
      </c>
      <c r="E15" s="18" t="s">
        <v>207</v>
      </c>
      <c r="F15" s="19" t="s">
        <v>208</v>
      </c>
      <c r="G15" s="18" t="s">
        <v>24</v>
      </c>
      <c r="H15" s="1" t="s">
        <v>209</v>
      </c>
      <c r="I15" s="10">
        <v>0</v>
      </c>
      <c r="J15" s="10">
        <v>26000</v>
      </c>
      <c r="K15" s="8">
        <v>43853</v>
      </c>
      <c r="L15" s="9">
        <v>44584</v>
      </c>
      <c r="M15" s="42">
        <v>44948</v>
      </c>
      <c r="N15" s="16">
        <v>45313</v>
      </c>
      <c r="O15" s="55"/>
      <c r="P15" s="50"/>
    </row>
    <row r="16" spans="1:16" ht="153">
      <c r="A16" s="25">
        <v>13</v>
      </c>
      <c r="B16" s="25" t="s">
        <v>24</v>
      </c>
      <c r="C16" s="7" t="s">
        <v>20</v>
      </c>
      <c r="D16" s="18" t="s">
        <v>210</v>
      </c>
      <c r="E16" s="18" t="s">
        <v>211</v>
      </c>
      <c r="F16" s="19" t="s">
        <v>212</v>
      </c>
      <c r="G16" s="18" t="s">
        <v>24</v>
      </c>
      <c r="H16" s="1" t="s">
        <v>213</v>
      </c>
      <c r="I16" s="10">
        <v>0</v>
      </c>
      <c r="J16" s="10">
        <f>26760+3107.6</f>
        <v>29867.599999999999</v>
      </c>
      <c r="K16" s="8">
        <v>44235</v>
      </c>
      <c r="L16" s="9">
        <v>44600</v>
      </c>
      <c r="M16" s="42">
        <v>44964</v>
      </c>
      <c r="N16" s="16">
        <v>46060</v>
      </c>
      <c r="O16" s="55"/>
      <c r="P16" s="50"/>
    </row>
    <row r="17" spans="1:16" ht="25.5">
      <c r="A17" s="25">
        <v>14</v>
      </c>
      <c r="B17" s="25" t="s">
        <v>187</v>
      </c>
      <c r="C17" s="7" t="s">
        <v>20</v>
      </c>
      <c r="D17" s="18" t="s">
        <v>214</v>
      </c>
      <c r="E17" s="18" t="s">
        <v>215</v>
      </c>
      <c r="F17" s="19" t="s">
        <v>216</v>
      </c>
      <c r="G17" s="18" t="s">
        <v>24</v>
      </c>
      <c r="H17" s="1" t="s">
        <v>217</v>
      </c>
      <c r="I17" s="10">
        <v>23810.92</v>
      </c>
      <c r="J17" s="10">
        <v>285730.98</v>
      </c>
      <c r="K17" s="8">
        <v>43773</v>
      </c>
      <c r="L17" s="9">
        <v>44604</v>
      </c>
      <c r="M17" s="42">
        <v>44968</v>
      </c>
      <c r="N17" s="16">
        <v>45333</v>
      </c>
      <c r="O17" s="55"/>
      <c r="P17" s="50"/>
    </row>
    <row r="18" spans="1:16" ht="25.5">
      <c r="A18" s="25">
        <v>15</v>
      </c>
      <c r="B18" s="25" t="s">
        <v>188</v>
      </c>
      <c r="C18" s="7" t="s">
        <v>29</v>
      </c>
      <c r="D18" s="18" t="s">
        <v>106</v>
      </c>
      <c r="E18" s="18" t="s">
        <v>68</v>
      </c>
      <c r="F18" s="19" t="s">
        <v>123</v>
      </c>
      <c r="G18" s="18" t="s">
        <v>24</v>
      </c>
      <c r="H18" s="1" t="s">
        <v>124</v>
      </c>
      <c r="I18" s="10">
        <v>1333.33</v>
      </c>
      <c r="J18" s="10">
        <v>15999.96</v>
      </c>
      <c r="K18" s="8">
        <v>44623</v>
      </c>
      <c r="L18" s="9">
        <v>44623</v>
      </c>
      <c r="M18" s="9">
        <v>44987</v>
      </c>
      <c r="N18" s="16">
        <v>44987</v>
      </c>
      <c r="O18" s="55"/>
      <c r="P18" s="50"/>
    </row>
    <row r="19" spans="1:16" ht="89.25">
      <c r="A19" s="25">
        <v>16</v>
      </c>
      <c r="B19" s="25" t="s">
        <v>187</v>
      </c>
      <c r="C19" s="7" t="s">
        <v>20</v>
      </c>
      <c r="D19" s="18" t="s">
        <v>218</v>
      </c>
      <c r="E19" s="18" t="s">
        <v>219</v>
      </c>
      <c r="F19" s="19" t="s">
        <v>220</v>
      </c>
      <c r="G19" s="18" t="s">
        <v>24</v>
      </c>
      <c r="H19" s="1" t="s">
        <v>221</v>
      </c>
      <c r="I19" s="10">
        <v>0</v>
      </c>
      <c r="J19" s="10">
        <v>202234.64</v>
      </c>
      <c r="K19" s="8">
        <v>44256</v>
      </c>
      <c r="L19" s="9" t="s">
        <v>222</v>
      </c>
      <c r="M19" s="42">
        <v>44997</v>
      </c>
      <c r="N19" s="16">
        <v>45728</v>
      </c>
      <c r="O19" s="55"/>
      <c r="P19" s="50"/>
    </row>
    <row r="20" spans="1:16" ht="25.5">
      <c r="A20" s="25">
        <v>17</v>
      </c>
      <c r="B20" s="25" t="s">
        <v>188</v>
      </c>
      <c r="C20" s="7" t="s">
        <v>59</v>
      </c>
      <c r="D20" s="18" t="s">
        <v>133</v>
      </c>
      <c r="E20" s="18" t="s">
        <v>134</v>
      </c>
      <c r="F20" s="6" t="s">
        <v>135</v>
      </c>
      <c r="G20" s="18" t="s">
        <v>24</v>
      </c>
      <c r="H20" s="1" t="s">
        <v>136</v>
      </c>
      <c r="I20" s="10">
        <v>0</v>
      </c>
      <c r="J20" s="10">
        <v>487407.53</v>
      </c>
      <c r="K20" s="8">
        <v>43951</v>
      </c>
      <c r="L20" s="9">
        <v>43952</v>
      </c>
      <c r="M20" s="9">
        <v>45046</v>
      </c>
      <c r="N20" s="16">
        <v>45046</v>
      </c>
      <c r="O20" s="55"/>
      <c r="P20" s="50"/>
    </row>
    <row r="21" spans="1:16" ht="25.5">
      <c r="A21" s="25">
        <v>18</v>
      </c>
      <c r="B21" s="25" t="s">
        <v>187</v>
      </c>
      <c r="C21" s="7" t="s">
        <v>20</v>
      </c>
      <c r="D21" s="18" t="s">
        <v>137</v>
      </c>
      <c r="E21" s="18" t="s">
        <v>137</v>
      </c>
      <c r="F21" s="19" t="s">
        <v>138</v>
      </c>
      <c r="G21" s="18" t="s">
        <v>24</v>
      </c>
      <c r="H21" s="1" t="s">
        <v>139</v>
      </c>
      <c r="I21" s="10">
        <v>0</v>
      </c>
      <c r="J21" s="10">
        <f>304000+72000</f>
        <v>376000</v>
      </c>
      <c r="K21" s="8">
        <v>44685</v>
      </c>
      <c r="L21" s="9">
        <v>44685</v>
      </c>
      <c r="M21" s="9">
        <v>45049</v>
      </c>
      <c r="N21" s="16">
        <v>45049</v>
      </c>
      <c r="O21" s="55"/>
      <c r="P21" s="50"/>
    </row>
    <row r="22" spans="1:16" ht="25.5">
      <c r="A22" s="25">
        <v>19</v>
      </c>
      <c r="B22" s="25" t="s">
        <v>187</v>
      </c>
      <c r="C22" s="7" t="s">
        <v>20</v>
      </c>
      <c r="D22" s="18" t="s">
        <v>137</v>
      </c>
      <c r="E22" s="18" t="s">
        <v>140</v>
      </c>
      <c r="F22" s="19" t="s">
        <v>141</v>
      </c>
      <c r="G22" s="18" t="s">
        <v>24</v>
      </c>
      <c r="H22" s="1" t="s">
        <v>142</v>
      </c>
      <c r="I22" s="10">
        <v>0</v>
      </c>
      <c r="J22" s="10">
        <v>756099.68</v>
      </c>
      <c r="K22" s="8">
        <v>44685</v>
      </c>
      <c r="L22" s="9">
        <v>44685</v>
      </c>
      <c r="M22" s="9">
        <v>45049</v>
      </c>
      <c r="N22" s="16">
        <v>45049</v>
      </c>
      <c r="O22" s="55"/>
      <c r="P22" s="50"/>
    </row>
    <row r="23" spans="1:16" ht="42.95" customHeight="1">
      <c r="A23" s="25">
        <v>20</v>
      </c>
      <c r="B23" s="25" t="s">
        <v>187</v>
      </c>
      <c r="C23" s="7" t="s">
        <v>20</v>
      </c>
      <c r="D23" s="18" t="s">
        <v>137</v>
      </c>
      <c r="E23" s="18" t="s">
        <v>143</v>
      </c>
      <c r="F23" s="19" t="s">
        <v>138</v>
      </c>
      <c r="G23" s="18" t="s">
        <v>24</v>
      </c>
      <c r="H23" s="1" t="s">
        <v>144</v>
      </c>
      <c r="I23" s="10">
        <v>0</v>
      </c>
      <c r="J23" s="10">
        <v>97825</v>
      </c>
      <c r="K23" s="8">
        <v>44685</v>
      </c>
      <c r="L23" s="9">
        <v>44685</v>
      </c>
      <c r="M23" s="9">
        <v>45049</v>
      </c>
      <c r="N23" s="16">
        <v>45049</v>
      </c>
      <c r="O23" s="55"/>
      <c r="P23" s="50"/>
    </row>
    <row r="24" spans="1:16" ht="42.6" customHeight="1">
      <c r="A24" s="25">
        <v>21</v>
      </c>
      <c r="B24" s="25" t="s">
        <v>195</v>
      </c>
      <c r="C24" s="7" t="s">
        <v>29</v>
      </c>
      <c r="D24" s="18" t="s">
        <v>145</v>
      </c>
      <c r="E24" s="18" t="s">
        <v>146</v>
      </c>
      <c r="F24" s="19" t="s">
        <v>147</v>
      </c>
      <c r="G24" s="18" t="s">
        <v>24</v>
      </c>
      <c r="H24" s="1" t="s">
        <v>148</v>
      </c>
      <c r="I24" s="10">
        <v>0</v>
      </c>
      <c r="J24" s="10">
        <v>16900</v>
      </c>
      <c r="K24" s="8">
        <v>44713</v>
      </c>
      <c r="L24" s="9">
        <v>44713</v>
      </c>
      <c r="M24" s="9">
        <v>45077</v>
      </c>
      <c r="N24" s="16">
        <v>45077</v>
      </c>
      <c r="O24" s="55"/>
      <c r="P24" s="50"/>
    </row>
    <row r="25" spans="1:16" ht="44.1" customHeight="1">
      <c r="A25" s="25">
        <v>22</v>
      </c>
      <c r="B25" s="25" t="s">
        <v>195</v>
      </c>
      <c r="C25" s="7" t="s">
        <v>59</v>
      </c>
      <c r="D25" s="18" t="s">
        <v>223</v>
      </c>
      <c r="E25" s="18" t="s">
        <v>224</v>
      </c>
      <c r="F25" s="6" t="s">
        <v>225</v>
      </c>
      <c r="G25" s="18" t="s">
        <v>24</v>
      </c>
      <c r="H25" s="1" t="s">
        <v>226</v>
      </c>
      <c r="I25" s="10">
        <v>0</v>
      </c>
      <c r="J25" s="10">
        <v>12219.6</v>
      </c>
      <c r="K25" s="8">
        <v>43721</v>
      </c>
      <c r="L25" s="9">
        <v>44452</v>
      </c>
      <c r="M25" s="9">
        <v>45181</v>
      </c>
      <c r="N25" s="16">
        <v>45181</v>
      </c>
      <c r="O25" s="55"/>
      <c r="P25" s="50"/>
    </row>
    <row r="26" spans="1:16" ht="49.5" customHeight="1">
      <c r="A26" s="25">
        <v>23</v>
      </c>
      <c r="B26" s="25" t="s">
        <v>187</v>
      </c>
      <c r="C26" s="7" t="s">
        <v>20</v>
      </c>
      <c r="D26" s="18" t="s">
        <v>227</v>
      </c>
      <c r="E26" s="18" t="s">
        <v>210</v>
      </c>
      <c r="F26" s="19" t="s">
        <v>228</v>
      </c>
      <c r="G26" s="18" t="s">
        <v>24</v>
      </c>
      <c r="H26" s="1" t="s">
        <v>229</v>
      </c>
      <c r="I26" s="10">
        <v>0</v>
      </c>
      <c r="J26" s="10">
        <f>1329999.69+102901.6+178243.58</f>
        <v>1611144.87</v>
      </c>
      <c r="K26" s="8">
        <v>44215</v>
      </c>
      <c r="L26" s="42">
        <v>44215</v>
      </c>
      <c r="M26" s="42">
        <v>45309</v>
      </c>
      <c r="N26" s="16">
        <v>45675</v>
      </c>
      <c r="O26" s="55"/>
      <c r="P26" s="50"/>
    </row>
    <row r="27" spans="1:16" ht="38.450000000000003" customHeight="1">
      <c r="A27" s="25">
        <v>24</v>
      </c>
      <c r="B27" s="25" t="s">
        <v>187</v>
      </c>
      <c r="C27" s="7" t="s">
        <v>59</v>
      </c>
      <c r="D27" s="18" t="s">
        <v>230</v>
      </c>
      <c r="E27" s="18" t="s">
        <v>231</v>
      </c>
      <c r="F27" s="6" t="s">
        <v>163</v>
      </c>
      <c r="G27" s="18" t="s">
        <v>24</v>
      </c>
      <c r="H27" s="1" t="s">
        <v>232</v>
      </c>
      <c r="I27" s="10">
        <v>1862.4</v>
      </c>
      <c r="J27" s="10">
        <v>111744</v>
      </c>
      <c r="K27" s="8">
        <v>43697</v>
      </c>
      <c r="L27" s="9">
        <v>43697</v>
      </c>
      <c r="M27" s="9">
        <v>45523</v>
      </c>
      <c r="N27" s="16">
        <v>45523</v>
      </c>
      <c r="O27" s="55"/>
      <c r="P27" s="50"/>
    </row>
    <row r="28" spans="1:16" ht="49.5" customHeight="1">
      <c r="A28" s="25">
        <v>25</v>
      </c>
      <c r="B28" s="25" t="s">
        <v>195</v>
      </c>
      <c r="C28" s="7" t="s">
        <v>29</v>
      </c>
      <c r="D28" s="18" t="s">
        <v>40</v>
      </c>
      <c r="E28" s="18" t="s">
        <v>162</v>
      </c>
      <c r="F28" s="19" t="s">
        <v>163</v>
      </c>
      <c r="G28" s="18" t="s">
        <v>24</v>
      </c>
      <c r="H28" s="1" t="s">
        <v>164</v>
      </c>
      <c r="I28" s="10">
        <v>0</v>
      </c>
      <c r="J28" s="10">
        <v>8995</v>
      </c>
      <c r="K28" s="8">
        <v>44448</v>
      </c>
      <c r="L28" s="9">
        <v>44448</v>
      </c>
      <c r="M28" s="9">
        <v>45543</v>
      </c>
      <c r="N28" s="16">
        <v>45543</v>
      </c>
      <c r="O28" s="55"/>
      <c r="P28" s="50"/>
    </row>
    <row r="29" spans="1:16" ht="64.5" customHeight="1">
      <c r="A29" s="25">
        <v>26</v>
      </c>
      <c r="B29" s="25" t="s">
        <v>195</v>
      </c>
      <c r="C29" s="7" t="s">
        <v>29</v>
      </c>
      <c r="D29" s="18" t="s">
        <v>233</v>
      </c>
      <c r="E29" s="18" t="s">
        <v>234</v>
      </c>
      <c r="F29" s="6" t="s">
        <v>235</v>
      </c>
      <c r="G29" s="18" t="s">
        <v>24</v>
      </c>
      <c r="H29" s="1" t="s">
        <v>236</v>
      </c>
      <c r="I29" s="10">
        <v>40</v>
      </c>
      <c r="J29" s="10">
        <v>1920</v>
      </c>
      <c r="K29" s="8">
        <v>44131</v>
      </c>
      <c r="L29" s="9">
        <v>44136</v>
      </c>
      <c r="M29" s="9">
        <v>45595</v>
      </c>
      <c r="N29" s="16">
        <v>45595</v>
      </c>
      <c r="O29" s="55"/>
      <c r="P29" s="50"/>
    </row>
    <row r="30" spans="1:16" ht="49.5" customHeight="1">
      <c r="A30" s="25">
        <v>27</v>
      </c>
      <c r="B30" s="25" t="s">
        <v>237</v>
      </c>
      <c r="C30" s="7" t="s">
        <v>20</v>
      </c>
      <c r="D30" s="18" t="s">
        <v>165</v>
      </c>
      <c r="E30" s="18" t="s">
        <v>166</v>
      </c>
      <c r="F30" s="19" t="s">
        <v>167</v>
      </c>
      <c r="G30" s="18" t="s">
        <v>24</v>
      </c>
      <c r="H30" s="1" t="s">
        <v>168</v>
      </c>
      <c r="I30" s="10">
        <v>0</v>
      </c>
      <c r="J30" s="10">
        <v>2055000</v>
      </c>
      <c r="K30" s="8">
        <v>44531</v>
      </c>
      <c r="L30" s="9">
        <v>44531</v>
      </c>
      <c r="M30" s="9">
        <v>45626</v>
      </c>
      <c r="N30" s="16">
        <v>45626</v>
      </c>
      <c r="O30" s="55"/>
      <c r="P30" s="50"/>
    </row>
    <row r="31" spans="1:16" ht="53.45" customHeight="1">
      <c r="A31" s="25">
        <v>28</v>
      </c>
      <c r="B31" s="25" t="s">
        <v>188</v>
      </c>
      <c r="C31" s="7" t="s">
        <v>20</v>
      </c>
      <c r="D31" s="18" t="s">
        <v>238</v>
      </c>
      <c r="E31" s="18" t="s">
        <v>239</v>
      </c>
      <c r="F31" s="19" t="s">
        <v>240</v>
      </c>
      <c r="G31" s="18" t="s">
        <v>24</v>
      </c>
      <c r="H31" s="1" t="s">
        <v>241</v>
      </c>
      <c r="I31" s="10">
        <v>0</v>
      </c>
      <c r="J31" s="10">
        <v>571188.6</v>
      </c>
      <c r="K31" s="8">
        <v>44284</v>
      </c>
      <c r="L31" s="42">
        <v>44664</v>
      </c>
      <c r="M31" s="42">
        <v>45759</v>
      </c>
      <c r="N31" s="44">
        <v>45759</v>
      </c>
      <c r="O31" s="55"/>
      <c r="P31" s="50"/>
    </row>
    <row r="32" spans="1:16" ht="46.5" customHeight="1">
      <c r="A32" s="25">
        <v>29</v>
      </c>
      <c r="B32" s="25" t="s">
        <v>187</v>
      </c>
      <c r="C32" s="7" t="s">
        <v>20</v>
      </c>
      <c r="D32" s="18" t="s">
        <v>169</v>
      </c>
      <c r="E32" s="18" t="s">
        <v>170</v>
      </c>
      <c r="F32" s="19" t="s">
        <v>171</v>
      </c>
      <c r="G32" s="18" t="s">
        <v>24</v>
      </c>
      <c r="H32" s="1" t="s">
        <v>172</v>
      </c>
      <c r="I32" s="10">
        <v>0</v>
      </c>
      <c r="J32" s="10">
        <v>233000</v>
      </c>
      <c r="K32" s="8">
        <v>44676</v>
      </c>
      <c r="L32" s="9">
        <v>44676</v>
      </c>
      <c r="M32" s="9">
        <v>45771</v>
      </c>
      <c r="N32" s="16">
        <v>45771</v>
      </c>
      <c r="O32" s="55"/>
      <c r="P32" s="50"/>
    </row>
    <row r="33" spans="1:16" ht="47.45" customHeight="1">
      <c r="A33" s="25">
        <v>30</v>
      </c>
      <c r="B33" s="25" t="s">
        <v>188</v>
      </c>
      <c r="C33" s="7" t="s">
        <v>59</v>
      </c>
      <c r="D33" s="18" t="s">
        <v>173</v>
      </c>
      <c r="E33" s="18" t="s">
        <v>174</v>
      </c>
      <c r="F33" s="19" t="s">
        <v>135</v>
      </c>
      <c r="G33" s="18" t="s">
        <v>24</v>
      </c>
      <c r="H33" s="1" t="s">
        <v>175</v>
      </c>
      <c r="I33" s="10">
        <v>0</v>
      </c>
      <c r="J33" s="10">
        <v>63024.49</v>
      </c>
      <c r="K33" s="8">
        <v>44742</v>
      </c>
      <c r="L33" s="9">
        <v>44743</v>
      </c>
      <c r="M33" s="9">
        <v>45838</v>
      </c>
      <c r="N33" s="16">
        <v>45838</v>
      </c>
      <c r="O33" s="55"/>
      <c r="P33" s="50"/>
    </row>
    <row r="34" spans="1:16" ht="44.1" customHeight="1">
      <c r="A34" s="58">
        <v>31</v>
      </c>
      <c r="B34" s="58" t="s">
        <v>188</v>
      </c>
      <c r="C34" s="59" t="s">
        <v>29</v>
      </c>
      <c r="D34" s="60" t="s">
        <v>242</v>
      </c>
      <c r="E34" s="60" t="s">
        <v>21</v>
      </c>
      <c r="F34" s="61" t="s">
        <v>243</v>
      </c>
      <c r="G34" s="60" t="s">
        <v>24</v>
      </c>
      <c r="H34" s="62" t="s">
        <v>244</v>
      </c>
      <c r="I34" s="63">
        <v>0</v>
      </c>
      <c r="J34" s="63">
        <v>3949498.2</v>
      </c>
      <c r="K34" s="64">
        <v>44470</v>
      </c>
      <c r="L34" s="24">
        <v>44470</v>
      </c>
      <c r="M34" s="24">
        <v>46295</v>
      </c>
      <c r="N34" s="65">
        <v>46295</v>
      </c>
      <c r="O34" s="66"/>
      <c r="P34" s="67"/>
    </row>
    <row r="35" spans="1:16" ht="106.5" customHeight="1">
      <c r="A35" s="25">
        <v>32</v>
      </c>
      <c r="B35" s="25" t="s">
        <v>188</v>
      </c>
      <c r="C35" s="7" t="s">
        <v>20</v>
      </c>
      <c r="D35" s="18" t="s">
        <v>35</v>
      </c>
      <c r="E35" s="18" t="s">
        <v>245</v>
      </c>
      <c r="F35" s="19" t="s">
        <v>246</v>
      </c>
      <c r="G35" s="18" t="s">
        <v>24</v>
      </c>
      <c r="H35" s="1" t="s">
        <v>247</v>
      </c>
      <c r="I35" s="10">
        <v>0</v>
      </c>
      <c r="J35" s="10">
        <v>5999999.9900000002</v>
      </c>
      <c r="K35" s="8">
        <v>44484</v>
      </c>
      <c r="L35" s="9">
        <v>44484</v>
      </c>
      <c r="M35" s="9">
        <v>46309</v>
      </c>
      <c r="N35" s="16">
        <v>46309</v>
      </c>
      <c r="O35" s="55"/>
      <c r="P35" s="50"/>
    </row>
    <row r="36" spans="1:16" ht="94.5" customHeight="1">
      <c r="A36" s="25">
        <v>33</v>
      </c>
      <c r="B36" s="25" t="s">
        <v>188</v>
      </c>
      <c r="C36" s="7" t="s">
        <v>20</v>
      </c>
      <c r="D36" s="18" t="s">
        <v>65</v>
      </c>
      <c r="E36" s="18" t="s">
        <v>176</v>
      </c>
      <c r="F36" s="19" t="s">
        <v>177</v>
      </c>
      <c r="G36" s="18" t="s">
        <v>24</v>
      </c>
      <c r="H36" s="1" t="s">
        <v>178</v>
      </c>
      <c r="I36" s="10">
        <v>0</v>
      </c>
      <c r="J36" s="10">
        <v>4110000</v>
      </c>
      <c r="K36" s="8">
        <v>44623</v>
      </c>
      <c r="L36" s="9">
        <v>44623</v>
      </c>
      <c r="M36" s="9">
        <v>46448</v>
      </c>
      <c r="N36" s="16">
        <v>46448</v>
      </c>
      <c r="O36" s="55"/>
      <c r="P36" s="50"/>
    </row>
    <row r="37" spans="1:16" ht="103.5" customHeight="1">
      <c r="A37" s="25">
        <v>34</v>
      </c>
      <c r="B37" s="25" t="s">
        <v>188</v>
      </c>
      <c r="C37" s="7" t="s">
        <v>20</v>
      </c>
      <c r="D37" s="18" t="s">
        <v>143</v>
      </c>
      <c r="E37" s="18" t="s">
        <v>179</v>
      </c>
      <c r="F37" s="19" t="s">
        <v>180</v>
      </c>
      <c r="G37" s="18" t="s">
        <v>24</v>
      </c>
      <c r="H37" s="1" t="s">
        <v>181</v>
      </c>
      <c r="I37" s="10">
        <v>0</v>
      </c>
      <c r="J37" s="10">
        <v>840000</v>
      </c>
      <c r="K37" s="8">
        <v>44713</v>
      </c>
      <c r="L37" s="9">
        <v>44713</v>
      </c>
      <c r="M37" s="9">
        <v>46538</v>
      </c>
      <c r="N37" s="16">
        <v>46538</v>
      </c>
      <c r="O37" s="55"/>
      <c r="P37" s="50"/>
    </row>
    <row r="38" spans="1:16" ht="81" customHeight="1">
      <c r="A38" s="25">
        <v>35</v>
      </c>
      <c r="B38" s="25" t="s">
        <v>188</v>
      </c>
      <c r="C38" s="7" t="s">
        <v>20</v>
      </c>
      <c r="D38" s="18" t="s">
        <v>179</v>
      </c>
      <c r="E38" s="18" t="s">
        <v>90</v>
      </c>
      <c r="F38" s="19" t="s">
        <v>248</v>
      </c>
      <c r="G38" s="18" t="s">
        <v>24</v>
      </c>
      <c r="H38" s="1" t="s">
        <v>249</v>
      </c>
      <c r="I38" s="10">
        <v>0</v>
      </c>
      <c r="J38" s="10">
        <v>243500</v>
      </c>
      <c r="K38" s="8">
        <v>44760</v>
      </c>
      <c r="L38" s="9">
        <v>44760</v>
      </c>
      <c r="M38" s="9">
        <v>45124</v>
      </c>
      <c r="N38" s="16">
        <v>46585</v>
      </c>
      <c r="O38" s="55"/>
      <c r="P38" s="50"/>
    </row>
    <row r="39" spans="1:16" ht="38.25">
      <c r="A39" s="25">
        <v>36</v>
      </c>
      <c r="B39" s="25" t="s">
        <v>250</v>
      </c>
      <c r="C39" s="7" t="s">
        <v>20</v>
      </c>
      <c r="D39" s="18" t="s">
        <v>251</v>
      </c>
      <c r="E39" s="18" t="s">
        <v>102</v>
      </c>
      <c r="F39" s="19" t="s">
        <v>252</v>
      </c>
      <c r="G39" s="18" t="s">
        <v>24</v>
      </c>
      <c r="H39" s="1" t="s">
        <v>253</v>
      </c>
      <c r="I39" s="10">
        <v>0</v>
      </c>
      <c r="J39" s="10">
        <v>124900</v>
      </c>
      <c r="K39" s="8">
        <v>44763</v>
      </c>
      <c r="L39" s="9">
        <v>44763</v>
      </c>
      <c r="M39" s="9">
        <v>45128</v>
      </c>
      <c r="N39" s="16">
        <v>45128</v>
      </c>
      <c r="O39" s="55"/>
      <c r="P39" s="50"/>
    </row>
    <row r="40" spans="1:16">
      <c r="A40" s="22"/>
      <c r="B40" s="22"/>
      <c r="C40" s="22"/>
      <c r="D40" s="22"/>
      <c r="E40" s="22"/>
      <c r="F40" s="23"/>
      <c r="G40" s="22"/>
      <c r="H40" s="22"/>
      <c r="I40" s="21"/>
      <c r="J40" s="21"/>
      <c r="K40" s="21"/>
      <c r="L40" s="21"/>
      <c r="M40" s="21"/>
      <c r="N40" s="21"/>
      <c r="O40" s="21"/>
      <c r="P40" s="21"/>
    </row>
    <row r="44" spans="1:16" ht="15">
      <c r="G44"/>
    </row>
    <row r="45" spans="1:16" ht="15">
      <c r="G45"/>
    </row>
    <row r="46" spans="1:16" ht="15">
      <c r="G46"/>
    </row>
    <row r="47" spans="1:16" ht="15">
      <c r="G47"/>
    </row>
    <row r="48" spans="1:16" ht="15">
      <c r="G48"/>
    </row>
    <row r="49" spans="3:7" ht="15">
      <c r="G49"/>
    </row>
    <row r="50" spans="3:7" ht="15">
      <c r="C50" s="53" t="s">
        <v>254</v>
      </c>
      <c r="G50"/>
    </row>
    <row r="51" spans="3:7" ht="15">
      <c r="C51" s="54" t="s">
        <v>255</v>
      </c>
      <c r="D51" s="12"/>
      <c r="G51"/>
    </row>
    <row r="52" spans="3:7" ht="15">
      <c r="C52" s="54" t="s">
        <v>256</v>
      </c>
      <c r="D52" s="12"/>
      <c r="G52"/>
    </row>
    <row r="53" spans="3:7" ht="15">
      <c r="C53" s="20"/>
      <c r="D53" s="12"/>
      <c r="G53"/>
    </row>
    <row r="54" spans="3:7" ht="15">
      <c r="C54" s="20"/>
      <c r="D54" s="12"/>
      <c r="G54"/>
    </row>
    <row r="55" spans="3:7">
      <c r="C55" s="20" t="s">
        <v>100</v>
      </c>
      <c r="D55" s="12" t="s">
        <v>149</v>
      </c>
    </row>
    <row r="56" spans="3:7">
      <c r="C56" s="12" t="s">
        <v>257</v>
      </c>
      <c r="D56" s="12" t="s">
        <v>258</v>
      </c>
    </row>
    <row r="57" spans="3:7">
      <c r="C57" s="20" t="s">
        <v>259</v>
      </c>
      <c r="D57" s="12" t="s">
        <v>260</v>
      </c>
    </row>
    <row r="58" spans="3:7">
      <c r="C58" s="20" t="s">
        <v>52</v>
      </c>
      <c r="D58" s="12" t="s">
        <v>29</v>
      </c>
    </row>
    <row r="59" spans="3:7">
      <c r="C59" s="20" t="s">
        <v>261</v>
      </c>
      <c r="D59" s="12" t="s">
        <v>59</v>
      </c>
    </row>
    <row r="60" spans="3:7">
      <c r="C60" s="20" t="s">
        <v>262</v>
      </c>
      <c r="D60" s="12" t="s">
        <v>20</v>
      </c>
    </row>
    <row r="61" spans="3:7">
      <c r="C61" s="20" t="s">
        <v>263</v>
      </c>
      <c r="D61" s="12" t="s">
        <v>264</v>
      </c>
    </row>
    <row r="62" spans="3:7">
      <c r="C62" s="12" t="s">
        <v>96</v>
      </c>
    </row>
    <row r="63" spans="3:7">
      <c r="C63" s="20" t="s">
        <v>265</v>
      </c>
    </row>
    <row r="64" spans="3:7">
      <c r="C64" s="20" t="s">
        <v>266</v>
      </c>
    </row>
    <row r="65" spans="3:3">
      <c r="C65" s="20" t="s">
        <v>37</v>
      </c>
    </row>
    <row r="66" spans="3:3">
      <c r="C66" s="12" t="s">
        <v>108</v>
      </c>
    </row>
    <row r="67" spans="3:3">
      <c r="C67" s="12" t="s">
        <v>267</v>
      </c>
    </row>
    <row r="68" spans="3:3">
      <c r="C68" s="20" t="s">
        <v>268</v>
      </c>
    </row>
    <row r="69" spans="3:3">
      <c r="C69" s="20" t="s">
        <v>24</v>
      </c>
    </row>
    <row r="70" spans="3:3">
      <c r="C70" s="20" t="s">
        <v>269</v>
      </c>
    </row>
    <row r="71" spans="3:3">
      <c r="C71" s="12" t="s">
        <v>270</v>
      </c>
    </row>
    <row r="72" spans="3:3">
      <c r="C72" s="20" t="s">
        <v>63</v>
      </c>
    </row>
    <row r="73" spans="3:3">
      <c r="C73" s="12" t="s">
        <v>112</v>
      </c>
    </row>
    <row r="74" spans="3:3">
      <c r="C74" s="20" t="s">
        <v>271</v>
      </c>
    </row>
  </sheetData>
  <autoFilter ref="A3:N74" xr:uid="{00000000-0009-0000-0000-000001000000}">
    <sortState xmlns:xlrd2="http://schemas.microsoft.com/office/spreadsheetml/2017/richdata2" ref="A4:N68">
      <sortCondition ref="G3:G68"/>
    </sortState>
  </autoFilter>
  <sortState xmlns:xlrd2="http://schemas.microsoft.com/office/spreadsheetml/2017/richdata2" ref="C4:P39">
    <sortCondition ref="G4:G39"/>
    <sortCondition ref="M4:M39"/>
  </sortState>
  <mergeCells count="2">
    <mergeCell ref="A2:I2"/>
    <mergeCell ref="A1:P1"/>
  </mergeCells>
  <phoneticPr fontId="6" type="noConversion"/>
  <dataValidations count="5">
    <dataValidation type="list" allowBlank="1" showInputMessage="1" showErrorMessage="1" sqref="C4:C37" xr:uid="{00000000-0002-0000-0100-000000000000}">
      <formula1>$D$55:$D$61</formula1>
    </dataValidation>
    <dataValidation type="list" allowBlank="1" showInputMessage="1" showErrorMessage="1" sqref="G4:G37" xr:uid="{00000000-0002-0000-0100-000001000000}">
      <formula1>$C$55:$C$74</formula1>
    </dataValidation>
    <dataValidation type="list" allowBlank="1" showInputMessage="1" showErrorMessage="1" errorTitle="ATENÇÃO" error="Por gentileza, selecionar dentre as três opções da lista (PRORROGADO; NOVA CONTRATAÇÃO; ENCERRADO)." sqref="O4:O39" xr:uid="{00000000-0002-0000-0100-000002000000}">
      <formula1>$C$50:$C$52</formula1>
    </dataValidation>
    <dataValidation type="list" allowBlank="1" showInputMessage="1" showErrorMessage="1" sqref="G38:G39" xr:uid="{00000000-0002-0000-0100-000003000000}">
      <formula1>$C$121:$C$140</formula1>
    </dataValidation>
    <dataValidation type="list" allowBlank="1" showInputMessage="1" showErrorMessage="1" sqref="C38:C39" xr:uid="{00000000-0002-0000-0100-000004000000}">
      <formula1>$D$121:$D$127</formula1>
    </dataValidation>
  </dataValidations>
  <pageMargins left="0.11811023622047245" right="0.11811023622047245" top="0.19685039370078741" bottom="0.19685039370078741" header="0.31496062992125984" footer="0.31496062992125984"/>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5"/>
  <sheetViews>
    <sheetView showGridLines="0" zoomScale="85" zoomScaleNormal="85" workbookViewId="0">
      <pane xSplit="6" ySplit="3" topLeftCell="G34" activePane="bottomRight" state="frozen"/>
      <selection pane="bottomRight" activeCell="L4" sqref="B4:L48"/>
      <selection pane="bottomLeft" activeCell="L4" sqref="B4:L48"/>
      <selection pane="topRight" activeCell="L4" sqref="B4:L48"/>
    </sheetView>
  </sheetViews>
  <sheetFormatPr defaultColWidth="34.42578125" defaultRowHeight="12.75"/>
  <cols>
    <col min="1" max="1" width="3.42578125" style="5" customWidth="1"/>
    <col min="2" max="5" width="11.5703125" style="5" customWidth="1"/>
    <col min="6" max="6" width="25" style="13" customWidth="1"/>
    <col min="7" max="7" width="15.85546875" style="5" customWidth="1"/>
    <col min="8" max="8" width="36.42578125" style="5" customWidth="1"/>
    <col min="9" max="14" width="14.42578125" style="12" customWidth="1"/>
    <col min="15" max="15" width="15.42578125" style="12" hidden="1" customWidth="1"/>
    <col min="16" max="16" width="14.42578125" style="12" customWidth="1"/>
    <col min="17" max="18" width="34.42578125" style="5"/>
    <col min="19" max="20" width="34.42578125" style="5" hidden="1" customWidth="1"/>
    <col min="21" max="16384" width="34.42578125" style="5"/>
  </cols>
  <sheetData>
    <row r="1" spans="1:20" ht="15.6" customHeight="1">
      <c r="A1" s="171" t="s">
        <v>272</v>
      </c>
      <c r="B1" s="171"/>
      <c r="C1" s="171"/>
      <c r="D1" s="171"/>
      <c r="E1" s="171"/>
      <c r="F1" s="171"/>
      <c r="G1" s="171"/>
      <c r="H1" s="171"/>
      <c r="I1" s="171"/>
      <c r="J1" s="171"/>
      <c r="K1" s="171"/>
      <c r="L1" s="171"/>
      <c r="M1" s="171"/>
      <c r="N1" s="171"/>
      <c r="O1" s="171"/>
      <c r="P1" s="171"/>
    </row>
    <row r="2" spans="1:20" ht="13.5" thickBot="1">
      <c r="A2" s="172" t="s">
        <v>1</v>
      </c>
      <c r="B2" s="172"/>
      <c r="C2" s="172"/>
      <c r="D2" s="172"/>
      <c r="E2" s="172"/>
      <c r="F2" s="172"/>
      <c r="G2" s="172"/>
      <c r="H2" s="172"/>
      <c r="I2" s="35">
        <f>SUM(I4:I76)</f>
        <v>448484.14</v>
      </c>
      <c r="J2" s="35">
        <f>SUM(J4:J76)</f>
        <v>0</v>
      </c>
      <c r="K2" s="36"/>
      <c r="L2" s="36"/>
      <c r="M2" s="36"/>
      <c r="N2" s="36"/>
      <c r="O2" s="37">
        <f ca="1">TODAY()</f>
        <v>45007</v>
      </c>
      <c r="P2" s="36"/>
    </row>
    <row r="3" spans="1:20" ht="25.5">
      <c r="A3" s="2" t="s">
        <v>2</v>
      </c>
      <c r="B3" s="2" t="s">
        <v>3</v>
      </c>
      <c r="C3" s="2" t="s">
        <v>4</v>
      </c>
      <c r="D3" s="3" t="s">
        <v>273</v>
      </c>
      <c r="E3" s="3" t="s">
        <v>274</v>
      </c>
      <c r="F3" s="3" t="s">
        <v>6</v>
      </c>
      <c r="G3" s="3" t="s">
        <v>7</v>
      </c>
      <c r="H3" s="3" t="s">
        <v>8</v>
      </c>
      <c r="I3" s="3" t="s">
        <v>275</v>
      </c>
      <c r="J3" s="41" t="s">
        <v>276</v>
      </c>
      <c r="K3" s="3" t="s">
        <v>277</v>
      </c>
      <c r="L3" s="4" t="s">
        <v>12</v>
      </c>
      <c r="M3" s="4" t="s">
        <v>13</v>
      </c>
      <c r="N3" s="3" t="s">
        <v>14</v>
      </c>
      <c r="O3" s="3" t="s">
        <v>15</v>
      </c>
      <c r="P3" s="3" t="s">
        <v>278</v>
      </c>
    </row>
    <row r="4" spans="1:20" ht="51">
      <c r="A4" s="25">
        <v>1</v>
      </c>
      <c r="B4" s="7" t="s">
        <v>20</v>
      </c>
      <c r="C4" s="18" t="s">
        <v>50</v>
      </c>
      <c r="D4" s="18" t="s">
        <v>279</v>
      </c>
      <c r="E4" s="18" t="s">
        <v>280</v>
      </c>
      <c r="F4" s="6" t="s">
        <v>281</v>
      </c>
      <c r="G4" s="18" t="s">
        <v>262</v>
      </c>
      <c r="H4" s="1" t="s">
        <v>282</v>
      </c>
      <c r="I4" s="10">
        <v>62940</v>
      </c>
      <c r="J4" s="40"/>
      <c r="K4" s="8">
        <v>44466</v>
      </c>
      <c r="L4" s="9">
        <v>44466</v>
      </c>
      <c r="M4" s="9">
        <v>44830</v>
      </c>
      <c r="N4" s="8">
        <f>IF(M4="","",M4-120)</f>
        <v>44710</v>
      </c>
      <c r="O4" s="8">
        <f t="shared" ref="O4:O54" ca="1" si="0">TODAY()</f>
        <v>45007</v>
      </c>
      <c r="P4" s="10"/>
      <c r="R4" s="11"/>
      <c r="S4" s="20" t="s">
        <v>100</v>
      </c>
      <c r="T4" s="12" t="s">
        <v>29</v>
      </c>
    </row>
    <row r="5" spans="1:20" ht="25.5">
      <c r="A5" s="25">
        <v>2</v>
      </c>
      <c r="B5" s="7" t="s">
        <v>20</v>
      </c>
      <c r="C5" s="18" t="s">
        <v>94</v>
      </c>
      <c r="D5" s="18" t="s">
        <v>69</v>
      </c>
      <c r="E5" s="18" t="s">
        <v>283</v>
      </c>
      <c r="F5" s="6" t="s">
        <v>284</v>
      </c>
      <c r="G5" s="18" t="s">
        <v>262</v>
      </c>
      <c r="H5" s="1" t="s">
        <v>285</v>
      </c>
      <c r="I5" s="10">
        <v>43622</v>
      </c>
      <c r="J5" s="40"/>
      <c r="K5" s="8">
        <v>44623</v>
      </c>
      <c r="L5" s="9">
        <v>44623</v>
      </c>
      <c r="M5" s="9">
        <v>44987</v>
      </c>
      <c r="N5" s="8">
        <f>IF(M5="","",M5-120)</f>
        <v>44867</v>
      </c>
      <c r="O5" s="8">
        <f t="shared" ca="1" si="0"/>
        <v>45007</v>
      </c>
      <c r="P5" s="10"/>
      <c r="S5" s="20" t="s">
        <v>259</v>
      </c>
      <c r="T5" s="12" t="s">
        <v>59</v>
      </c>
    </row>
    <row r="6" spans="1:20" ht="25.5">
      <c r="A6" s="25">
        <v>3</v>
      </c>
      <c r="B6" s="7" t="s">
        <v>20</v>
      </c>
      <c r="C6" s="18" t="s">
        <v>170</v>
      </c>
      <c r="D6" s="18" t="s">
        <v>68</v>
      </c>
      <c r="E6" s="18" t="s">
        <v>280</v>
      </c>
      <c r="F6" s="6" t="s">
        <v>286</v>
      </c>
      <c r="G6" s="18" t="s">
        <v>262</v>
      </c>
      <c r="H6" s="1" t="s">
        <v>282</v>
      </c>
      <c r="I6" s="10">
        <v>39500</v>
      </c>
      <c r="J6" s="40"/>
      <c r="K6" s="8">
        <v>44623</v>
      </c>
      <c r="L6" s="9">
        <v>44623</v>
      </c>
      <c r="M6" s="9">
        <v>44987</v>
      </c>
      <c r="N6" s="8">
        <f>IF(M6="","",M6-120)</f>
        <v>44867</v>
      </c>
      <c r="O6" s="8">
        <f t="shared" ca="1" si="0"/>
        <v>45007</v>
      </c>
      <c r="P6" s="10"/>
      <c r="S6" s="20" t="s">
        <v>52</v>
      </c>
      <c r="T6" s="12" t="s">
        <v>149</v>
      </c>
    </row>
    <row r="7" spans="1:20" ht="25.5">
      <c r="A7" s="25">
        <v>4</v>
      </c>
      <c r="B7" s="7" t="s">
        <v>20</v>
      </c>
      <c r="C7" s="18" t="s">
        <v>170</v>
      </c>
      <c r="D7" s="18" t="s">
        <v>176</v>
      </c>
      <c r="E7" s="18" t="s">
        <v>283</v>
      </c>
      <c r="F7" s="6" t="s">
        <v>287</v>
      </c>
      <c r="G7" s="18" t="s">
        <v>262</v>
      </c>
      <c r="H7" s="1" t="s">
        <v>288</v>
      </c>
      <c r="I7" s="10">
        <f>53987.1+5947.8</f>
        <v>59934.9</v>
      </c>
      <c r="J7" s="40"/>
      <c r="K7" s="8">
        <v>44623</v>
      </c>
      <c r="L7" s="9">
        <v>44623</v>
      </c>
      <c r="M7" s="9">
        <v>44987</v>
      </c>
      <c r="N7" s="8">
        <f>IF(M7="","",M7-120)</f>
        <v>44867</v>
      </c>
      <c r="O7" s="8">
        <f t="shared" ca="1" si="0"/>
        <v>45007</v>
      </c>
      <c r="P7" s="10"/>
      <c r="S7" s="20" t="s">
        <v>261</v>
      </c>
      <c r="T7" s="12" t="s">
        <v>20</v>
      </c>
    </row>
    <row r="8" spans="1:20" ht="25.5">
      <c r="A8" s="25">
        <v>5</v>
      </c>
      <c r="B8" s="7" t="s">
        <v>20</v>
      </c>
      <c r="C8" s="18" t="s">
        <v>125</v>
      </c>
      <c r="D8" s="18" t="s">
        <v>126</v>
      </c>
      <c r="E8" s="18" t="s">
        <v>289</v>
      </c>
      <c r="F8" s="6" t="s">
        <v>127</v>
      </c>
      <c r="G8" s="18" t="s">
        <v>108</v>
      </c>
      <c r="H8" s="1" t="s">
        <v>290</v>
      </c>
      <c r="I8" s="10">
        <v>78900</v>
      </c>
      <c r="J8" s="40"/>
      <c r="K8" s="8">
        <v>44629</v>
      </c>
      <c r="L8" s="9">
        <v>44629</v>
      </c>
      <c r="M8" s="9">
        <v>44993</v>
      </c>
      <c r="N8" s="8">
        <f>IF(M8="","",M8-120)</f>
        <v>44873</v>
      </c>
      <c r="O8" s="8">
        <f t="shared" ca="1" si="0"/>
        <v>45007</v>
      </c>
      <c r="P8" s="10"/>
      <c r="S8" s="20" t="s">
        <v>262</v>
      </c>
      <c r="T8" s="12" t="s">
        <v>260</v>
      </c>
    </row>
    <row r="9" spans="1:20" ht="25.5">
      <c r="A9" s="25">
        <v>6</v>
      </c>
      <c r="B9" s="7" t="s">
        <v>20</v>
      </c>
      <c r="C9" s="18" t="s">
        <v>174</v>
      </c>
      <c r="D9" s="18" t="s">
        <v>94</v>
      </c>
      <c r="E9" s="18" t="s">
        <v>280</v>
      </c>
      <c r="F9" s="6" t="s">
        <v>284</v>
      </c>
      <c r="G9" s="18" t="s">
        <v>262</v>
      </c>
      <c r="H9" s="1" t="s">
        <v>291</v>
      </c>
      <c r="I9" s="10">
        <v>50000</v>
      </c>
      <c r="J9" s="40"/>
      <c r="K9" s="8">
        <v>44669</v>
      </c>
      <c r="L9" s="9">
        <v>44669</v>
      </c>
      <c r="M9" s="9">
        <v>45033</v>
      </c>
      <c r="N9" s="8">
        <f t="shared" ref="N9:N13" si="1">IF(M9="","",M9-120)</f>
        <v>44913</v>
      </c>
      <c r="O9" s="8">
        <f t="shared" ca="1" si="0"/>
        <v>45007</v>
      </c>
      <c r="P9" s="10"/>
      <c r="S9" s="20" t="s">
        <v>263</v>
      </c>
      <c r="T9" s="12" t="s">
        <v>264</v>
      </c>
    </row>
    <row r="10" spans="1:20" ht="25.5">
      <c r="A10" s="25">
        <v>7</v>
      </c>
      <c r="B10" s="7" t="s">
        <v>20</v>
      </c>
      <c r="C10" s="18" t="s">
        <v>126</v>
      </c>
      <c r="D10" s="18" t="s">
        <v>170</v>
      </c>
      <c r="E10" s="18" t="s">
        <v>292</v>
      </c>
      <c r="F10" s="6" t="s">
        <v>293</v>
      </c>
      <c r="G10" s="18" t="s">
        <v>262</v>
      </c>
      <c r="H10" s="1"/>
      <c r="I10" s="10">
        <v>20454.2</v>
      </c>
      <c r="J10" s="40"/>
      <c r="K10" s="8">
        <v>44746</v>
      </c>
      <c r="L10" s="9">
        <v>44746</v>
      </c>
      <c r="M10" s="9">
        <v>45110</v>
      </c>
      <c r="N10" s="8">
        <f t="shared" si="1"/>
        <v>44990</v>
      </c>
      <c r="O10" s="8">
        <f t="shared" ca="1" si="0"/>
        <v>45007</v>
      </c>
      <c r="P10" s="10"/>
      <c r="S10" s="20" t="s">
        <v>265</v>
      </c>
      <c r="T10" s="12" t="s">
        <v>258</v>
      </c>
    </row>
    <row r="11" spans="1:20" ht="25.5">
      <c r="A11" s="25">
        <v>8</v>
      </c>
      <c r="B11" s="7" t="s">
        <v>20</v>
      </c>
      <c r="C11" s="18" t="s">
        <v>126</v>
      </c>
      <c r="D11" s="18" t="s">
        <v>125</v>
      </c>
      <c r="E11" s="18" t="s">
        <v>294</v>
      </c>
      <c r="F11" s="6" t="s">
        <v>295</v>
      </c>
      <c r="G11" s="18" t="s">
        <v>262</v>
      </c>
      <c r="H11" s="1"/>
      <c r="I11" s="10">
        <v>2197.44</v>
      </c>
      <c r="J11" s="40"/>
      <c r="K11" s="8">
        <v>44746</v>
      </c>
      <c r="L11" s="9">
        <v>44746</v>
      </c>
      <c r="M11" s="9">
        <v>45110</v>
      </c>
      <c r="N11" s="8">
        <f t="shared" si="1"/>
        <v>44990</v>
      </c>
      <c r="O11" s="8">
        <f t="shared" ca="1" si="0"/>
        <v>45007</v>
      </c>
      <c r="P11" s="10"/>
      <c r="S11" s="20" t="s">
        <v>296</v>
      </c>
    </row>
    <row r="12" spans="1:20" ht="25.5">
      <c r="A12" s="25">
        <v>9</v>
      </c>
      <c r="B12" s="7" t="s">
        <v>20</v>
      </c>
      <c r="C12" s="18" t="s">
        <v>126</v>
      </c>
      <c r="D12" s="18" t="s">
        <v>137</v>
      </c>
      <c r="E12" s="18" t="s">
        <v>297</v>
      </c>
      <c r="F12" s="6" t="s">
        <v>298</v>
      </c>
      <c r="G12" s="18" t="s">
        <v>262</v>
      </c>
      <c r="H12" s="1"/>
      <c r="I12" s="10">
        <v>37550</v>
      </c>
      <c r="J12" s="40"/>
      <c r="K12" s="8">
        <v>44746</v>
      </c>
      <c r="L12" s="9">
        <v>44746</v>
      </c>
      <c r="M12" s="9">
        <v>45110</v>
      </c>
      <c r="N12" s="8">
        <f t="shared" si="1"/>
        <v>44990</v>
      </c>
      <c r="O12" s="8">
        <f t="shared" ca="1" si="0"/>
        <v>45007</v>
      </c>
      <c r="P12" s="10"/>
      <c r="S12" s="20" t="s">
        <v>37</v>
      </c>
    </row>
    <row r="13" spans="1:20" ht="38.25">
      <c r="A13" s="25">
        <v>10</v>
      </c>
      <c r="B13" s="7" t="s">
        <v>20</v>
      </c>
      <c r="C13" s="18" t="s">
        <v>126</v>
      </c>
      <c r="D13" s="18" t="s">
        <v>140</v>
      </c>
      <c r="E13" s="18" t="s">
        <v>299</v>
      </c>
      <c r="F13" s="19" t="s">
        <v>300</v>
      </c>
      <c r="G13" s="18" t="s">
        <v>262</v>
      </c>
      <c r="H13" s="1"/>
      <c r="I13" s="10">
        <v>53385.599999999999</v>
      </c>
      <c r="J13" s="40"/>
      <c r="K13" s="8">
        <v>44746</v>
      </c>
      <c r="L13" s="9">
        <v>44746</v>
      </c>
      <c r="M13" s="9">
        <v>45110</v>
      </c>
      <c r="N13" s="8">
        <f t="shared" si="1"/>
        <v>44990</v>
      </c>
      <c r="O13" s="8">
        <f t="shared" ca="1" si="0"/>
        <v>45007</v>
      </c>
      <c r="P13" s="10"/>
      <c r="S13" s="20" t="s">
        <v>108</v>
      </c>
    </row>
    <row r="14" spans="1:20">
      <c r="A14" s="25">
        <v>11</v>
      </c>
      <c r="B14" s="7"/>
      <c r="C14" s="18"/>
      <c r="D14" s="18"/>
      <c r="E14" s="18"/>
      <c r="F14" s="6"/>
      <c r="G14" s="18"/>
      <c r="H14" s="1"/>
      <c r="I14" s="10"/>
      <c r="J14" s="40"/>
      <c r="K14" s="8"/>
      <c r="L14" s="9"/>
      <c r="M14" s="9"/>
      <c r="N14" s="8" t="str">
        <f>IF(M14="","",M14-120)</f>
        <v/>
      </c>
      <c r="O14" s="8">
        <f t="shared" ca="1" si="0"/>
        <v>45007</v>
      </c>
      <c r="P14" s="10"/>
      <c r="S14" s="20" t="s">
        <v>267</v>
      </c>
    </row>
    <row r="15" spans="1:20">
      <c r="A15" s="25">
        <v>12</v>
      </c>
      <c r="B15" s="7"/>
      <c r="C15" s="18"/>
      <c r="D15" s="18"/>
      <c r="E15" s="18"/>
      <c r="F15" s="6"/>
      <c r="G15" s="18"/>
      <c r="H15" s="1"/>
      <c r="I15" s="10"/>
      <c r="J15" s="40"/>
      <c r="K15" s="8"/>
      <c r="L15" s="9"/>
      <c r="M15" s="9"/>
      <c r="N15" s="8" t="str">
        <f>IF(M15="","",M15-120)</f>
        <v/>
      </c>
      <c r="O15" s="8">
        <f t="shared" ca="1" si="0"/>
        <v>45007</v>
      </c>
      <c r="P15" s="10"/>
      <c r="S15" s="20" t="s">
        <v>268</v>
      </c>
    </row>
    <row r="16" spans="1:20">
      <c r="A16" s="25">
        <v>13</v>
      </c>
      <c r="B16" s="7"/>
      <c r="C16" s="18"/>
      <c r="D16" s="18"/>
      <c r="E16" s="18"/>
      <c r="F16" s="6"/>
      <c r="G16" s="18"/>
      <c r="H16" s="1"/>
      <c r="I16" s="10"/>
      <c r="J16" s="40"/>
      <c r="K16" s="8"/>
      <c r="L16" s="9"/>
      <c r="M16" s="9"/>
      <c r="N16" s="8" t="str">
        <f>IF(M16="","",M16-120)</f>
        <v/>
      </c>
      <c r="O16" s="8">
        <f t="shared" ca="1" si="0"/>
        <v>45007</v>
      </c>
      <c r="P16" s="10"/>
      <c r="S16" s="20" t="s">
        <v>24</v>
      </c>
    </row>
    <row r="17" spans="1:19">
      <c r="A17" s="25">
        <v>14</v>
      </c>
      <c r="B17" s="7"/>
      <c r="C17" s="18"/>
      <c r="D17" s="18"/>
      <c r="E17" s="18"/>
      <c r="F17" s="6"/>
      <c r="G17" s="18"/>
      <c r="H17" s="1"/>
      <c r="I17" s="10"/>
      <c r="J17" s="40"/>
      <c r="K17" s="8"/>
      <c r="L17" s="9"/>
      <c r="M17" s="9"/>
      <c r="N17" s="8" t="str">
        <f>IF(M17="","",M17-120)</f>
        <v/>
      </c>
      <c r="O17" s="8">
        <f t="shared" ca="1" si="0"/>
        <v>45007</v>
      </c>
      <c r="P17" s="10"/>
      <c r="S17" s="20" t="s">
        <v>269</v>
      </c>
    </row>
    <row r="18" spans="1:19">
      <c r="A18" s="25">
        <v>15</v>
      </c>
      <c r="B18" s="7"/>
      <c r="C18" s="18"/>
      <c r="D18" s="18"/>
      <c r="E18" s="18"/>
      <c r="F18" s="6"/>
      <c r="G18" s="18"/>
      <c r="H18" s="1"/>
      <c r="I18" s="10"/>
      <c r="J18" s="40"/>
      <c r="K18" s="8"/>
      <c r="L18" s="9"/>
      <c r="M18" s="9"/>
      <c r="N18" s="8" t="str">
        <f t="shared" ref="N18:N23" si="2">IF(M18="","",M18-120)</f>
        <v/>
      </c>
      <c r="O18" s="8">
        <f t="shared" ca="1" si="0"/>
        <v>45007</v>
      </c>
      <c r="P18" s="10"/>
    </row>
    <row r="19" spans="1:19">
      <c r="A19" s="25">
        <v>16</v>
      </c>
      <c r="B19" s="7"/>
      <c r="C19" s="18"/>
      <c r="D19" s="18"/>
      <c r="E19" s="18"/>
      <c r="F19" s="6"/>
      <c r="G19" s="18"/>
      <c r="H19" s="1"/>
      <c r="I19" s="10"/>
      <c r="J19" s="40"/>
      <c r="K19" s="8"/>
      <c r="L19" s="9"/>
      <c r="M19" s="9"/>
      <c r="N19" s="8" t="str">
        <f t="shared" si="2"/>
        <v/>
      </c>
      <c r="O19" s="8">
        <f t="shared" ca="1" si="0"/>
        <v>45007</v>
      </c>
      <c r="P19" s="10"/>
    </row>
    <row r="20" spans="1:19">
      <c r="A20" s="25">
        <v>17</v>
      </c>
      <c r="B20" s="7"/>
      <c r="C20" s="18"/>
      <c r="D20" s="18"/>
      <c r="E20" s="18"/>
      <c r="F20" s="6"/>
      <c r="G20" s="18"/>
      <c r="H20" s="1"/>
      <c r="I20" s="10"/>
      <c r="J20" s="40"/>
      <c r="K20" s="8"/>
      <c r="L20" s="9"/>
      <c r="M20" s="9"/>
      <c r="N20" s="8" t="str">
        <f t="shared" si="2"/>
        <v/>
      </c>
      <c r="O20" s="8">
        <f t="shared" ca="1" si="0"/>
        <v>45007</v>
      </c>
      <c r="P20" s="10"/>
    </row>
    <row r="21" spans="1:19">
      <c r="A21" s="25">
        <v>18</v>
      </c>
      <c r="B21" s="7"/>
      <c r="C21" s="18"/>
      <c r="D21" s="18"/>
      <c r="E21" s="18"/>
      <c r="F21" s="6"/>
      <c r="G21" s="18"/>
      <c r="H21" s="1"/>
      <c r="I21" s="10"/>
      <c r="J21" s="40"/>
      <c r="K21" s="8"/>
      <c r="L21" s="9"/>
      <c r="M21" s="9"/>
      <c r="N21" s="8" t="str">
        <f t="shared" si="2"/>
        <v/>
      </c>
      <c r="O21" s="8">
        <f t="shared" ca="1" si="0"/>
        <v>45007</v>
      </c>
      <c r="P21" s="10"/>
    </row>
    <row r="22" spans="1:19">
      <c r="A22" s="25">
        <v>19</v>
      </c>
      <c r="B22" s="7"/>
      <c r="C22" s="18"/>
      <c r="D22" s="18"/>
      <c r="E22" s="18"/>
      <c r="F22" s="6"/>
      <c r="G22" s="18"/>
      <c r="H22" s="1"/>
      <c r="I22" s="10"/>
      <c r="J22" s="40"/>
      <c r="K22" s="8"/>
      <c r="L22" s="9"/>
      <c r="M22" s="9"/>
      <c r="N22" s="8" t="str">
        <f t="shared" si="2"/>
        <v/>
      </c>
      <c r="O22" s="8">
        <f t="shared" ca="1" si="0"/>
        <v>45007</v>
      </c>
      <c r="P22" s="10"/>
    </row>
    <row r="23" spans="1:19">
      <c r="A23" s="25">
        <v>20</v>
      </c>
      <c r="B23" s="7"/>
      <c r="C23" s="18"/>
      <c r="D23" s="18"/>
      <c r="E23" s="18"/>
      <c r="F23" s="19"/>
      <c r="G23" s="18"/>
      <c r="H23" s="1"/>
      <c r="I23" s="10"/>
      <c r="J23" s="40"/>
      <c r="K23" s="8"/>
      <c r="L23" s="9"/>
      <c r="M23" s="9"/>
      <c r="N23" s="8" t="str">
        <f t="shared" si="2"/>
        <v/>
      </c>
      <c r="O23" s="8">
        <f t="shared" ca="1" si="0"/>
        <v>45007</v>
      </c>
      <c r="P23" s="10"/>
    </row>
    <row r="24" spans="1:19">
      <c r="A24" s="25">
        <v>21</v>
      </c>
      <c r="B24" s="7"/>
      <c r="C24" s="18"/>
      <c r="D24" s="18"/>
      <c r="E24" s="18"/>
      <c r="F24" s="6"/>
      <c r="G24" s="18"/>
      <c r="H24" s="1"/>
      <c r="I24" s="10"/>
      <c r="J24" s="40"/>
      <c r="K24" s="8"/>
      <c r="L24" s="9"/>
      <c r="M24" s="9"/>
      <c r="N24" s="8" t="str">
        <f t="shared" ref="N24:N29" si="3">IF(M24="","",M24-120)</f>
        <v/>
      </c>
      <c r="O24" s="8">
        <f t="shared" ca="1" si="0"/>
        <v>45007</v>
      </c>
      <c r="P24" s="10"/>
    </row>
    <row r="25" spans="1:19">
      <c r="A25" s="25">
        <v>22</v>
      </c>
      <c r="B25" s="7"/>
      <c r="C25" s="18"/>
      <c r="D25" s="18"/>
      <c r="E25" s="18"/>
      <c r="F25" s="6"/>
      <c r="G25" s="18"/>
      <c r="H25" s="1"/>
      <c r="I25" s="10"/>
      <c r="J25" s="40"/>
      <c r="K25" s="8"/>
      <c r="L25" s="9"/>
      <c r="M25" s="9"/>
      <c r="N25" s="8" t="str">
        <f t="shared" si="3"/>
        <v/>
      </c>
      <c r="O25" s="8">
        <f t="shared" ca="1" si="0"/>
        <v>45007</v>
      </c>
      <c r="P25" s="10"/>
    </row>
    <row r="26" spans="1:19">
      <c r="A26" s="25">
        <v>23</v>
      </c>
      <c r="B26" s="7"/>
      <c r="C26" s="18"/>
      <c r="D26" s="18"/>
      <c r="E26" s="18"/>
      <c r="F26" s="6"/>
      <c r="G26" s="18"/>
      <c r="H26" s="1"/>
      <c r="I26" s="10"/>
      <c r="J26" s="40"/>
      <c r="K26" s="8"/>
      <c r="L26" s="9"/>
      <c r="M26" s="9"/>
      <c r="N26" s="8" t="str">
        <f t="shared" si="3"/>
        <v/>
      </c>
      <c r="O26" s="8">
        <f t="shared" ca="1" si="0"/>
        <v>45007</v>
      </c>
      <c r="P26" s="10"/>
    </row>
    <row r="27" spans="1:19">
      <c r="A27" s="25">
        <v>24</v>
      </c>
      <c r="B27" s="7"/>
      <c r="C27" s="18"/>
      <c r="D27" s="18"/>
      <c r="E27" s="18"/>
      <c r="F27" s="6"/>
      <c r="G27" s="18"/>
      <c r="H27" s="1"/>
      <c r="I27" s="10"/>
      <c r="J27" s="40"/>
      <c r="K27" s="8"/>
      <c r="L27" s="9"/>
      <c r="M27" s="9"/>
      <c r="N27" s="8" t="str">
        <f t="shared" si="3"/>
        <v/>
      </c>
      <c r="O27" s="8">
        <f t="shared" ca="1" si="0"/>
        <v>45007</v>
      </c>
      <c r="P27" s="10"/>
      <c r="Q27" s="11"/>
    </row>
    <row r="28" spans="1:19">
      <c r="A28" s="25">
        <v>25</v>
      </c>
      <c r="B28" s="7"/>
      <c r="C28" s="18"/>
      <c r="D28" s="18"/>
      <c r="E28" s="18"/>
      <c r="F28" s="6"/>
      <c r="G28" s="18"/>
      <c r="H28" s="1"/>
      <c r="I28" s="10"/>
      <c r="J28" s="40"/>
      <c r="K28" s="8"/>
      <c r="L28" s="9"/>
      <c r="M28" s="9"/>
      <c r="N28" s="8" t="str">
        <f t="shared" si="3"/>
        <v/>
      </c>
      <c r="O28" s="8">
        <f t="shared" ca="1" si="0"/>
        <v>45007</v>
      </c>
      <c r="P28" s="10"/>
      <c r="Q28" s="11"/>
    </row>
    <row r="29" spans="1:19">
      <c r="A29" s="25">
        <v>26</v>
      </c>
      <c r="B29" s="7"/>
      <c r="C29" s="18"/>
      <c r="D29" s="18"/>
      <c r="E29" s="18"/>
      <c r="F29" s="6"/>
      <c r="G29" s="18"/>
      <c r="H29" s="1"/>
      <c r="I29" s="10"/>
      <c r="J29" s="40"/>
      <c r="K29" s="8"/>
      <c r="L29" s="9"/>
      <c r="M29" s="9"/>
      <c r="N29" s="8" t="str">
        <f t="shared" si="3"/>
        <v/>
      </c>
      <c r="O29" s="8">
        <f t="shared" ca="1" si="0"/>
        <v>45007</v>
      </c>
      <c r="P29" s="10"/>
    </row>
    <row r="30" spans="1:19">
      <c r="A30" s="25">
        <v>27</v>
      </c>
      <c r="B30" s="7"/>
      <c r="C30" s="18"/>
      <c r="D30" s="18"/>
      <c r="E30" s="18"/>
      <c r="F30" s="6"/>
      <c r="G30" s="18"/>
      <c r="H30" s="1"/>
      <c r="I30" s="10"/>
      <c r="J30" s="40"/>
      <c r="K30" s="8"/>
      <c r="L30" s="9"/>
      <c r="M30" s="9"/>
      <c r="N30" s="8" t="str">
        <f t="shared" ref="N30:N76" si="4">IF(M30="","",M30-120)</f>
        <v/>
      </c>
      <c r="O30" s="8">
        <f t="shared" ca="1" si="0"/>
        <v>45007</v>
      </c>
      <c r="P30" s="10"/>
    </row>
    <row r="31" spans="1:19">
      <c r="A31" s="25">
        <v>28</v>
      </c>
      <c r="B31" s="7"/>
      <c r="C31" s="18"/>
      <c r="D31" s="18"/>
      <c r="E31" s="18"/>
      <c r="F31" s="6"/>
      <c r="G31" s="18"/>
      <c r="H31" s="1"/>
      <c r="I31" s="10"/>
      <c r="J31" s="40"/>
      <c r="K31" s="8"/>
      <c r="L31" s="9"/>
      <c r="M31" s="9"/>
      <c r="N31" s="8" t="str">
        <f t="shared" si="4"/>
        <v/>
      </c>
      <c r="O31" s="8">
        <f t="shared" ca="1" si="0"/>
        <v>45007</v>
      </c>
      <c r="P31" s="10"/>
    </row>
    <row r="32" spans="1:19">
      <c r="A32" s="25"/>
      <c r="B32" s="7"/>
      <c r="C32" s="18"/>
      <c r="D32" s="18"/>
      <c r="E32" s="18"/>
      <c r="F32" s="6"/>
      <c r="G32" s="18"/>
      <c r="H32" s="1"/>
      <c r="I32" s="10"/>
      <c r="J32" s="40"/>
      <c r="K32" s="8"/>
      <c r="L32" s="9"/>
      <c r="M32" s="9"/>
      <c r="N32" s="8"/>
      <c r="O32" s="8"/>
      <c r="P32" s="10"/>
    </row>
    <row r="33" spans="1:16">
      <c r="A33" s="25"/>
      <c r="B33" s="7"/>
      <c r="C33" s="18"/>
      <c r="D33" s="18"/>
      <c r="E33" s="18"/>
      <c r="F33" s="6"/>
      <c r="G33" s="18"/>
      <c r="H33" s="1"/>
      <c r="I33" s="10"/>
      <c r="J33" s="40"/>
      <c r="K33" s="8"/>
      <c r="L33" s="9"/>
      <c r="M33" s="9"/>
      <c r="N33" s="8"/>
      <c r="O33" s="8"/>
      <c r="P33" s="10"/>
    </row>
    <row r="34" spans="1:16">
      <c r="A34" s="25"/>
      <c r="B34" s="7"/>
      <c r="C34" s="18"/>
      <c r="D34" s="18"/>
      <c r="E34" s="18"/>
      <c r="F34" s="6"/>
      <c r="G34" s="18"/>
      <c r="H34" s="1"/>
      <c r="I34" s="10"/>
      <c r="J34" s="40"/>
      <c r="K34" s="8"/>
      <c r="L34" s="9"/>
      <c r="M34" s="9"/>
      <c r="N34" s="8"/>
      <c r="O34" s="8"/>
      <c r="P34" s="10"/>
    </row>
    <row r="35" spans="1:16">
      <c r="A35" s="25"/>
      <c r="B35" s="7"/>
      <c r="C35" s="18"/>
      <c r="D35" s="18"/>
      <c r="E35" s="18"/>
      <c r="F35" s="6"/>
      <c r="G35" s="18"/>
      <c r="H35" s="1"/>
      <c r="I35" s="10"/>
      <c r="J35" s="40"/>
      <c r="K35" s="8"/>
      <c r="L35" s="9"/>
      <c r="M35" s="9"/>
      <c r="N35" s="8"/>
      <c r="O35" s="8"/>
      <c r="P35" s="10"/>
    </row>
    <row r="36" spans="1:16">
      <c r="A36" s="25"/>
      <c r="B36" s="7"/>
      <c r="C36" s="18"/>
      <c r="D36" s="18"/>
      <c r="E36" s="18"/>
      <c r="F36" s="6"/>
      <c r="G36" s="18"/>
      <c r="H36" s="1"/>
      <c r="I36" s="10"/>
      <c r="J36" s="40"/>
      <c r="K36" s="8"/>
      <c r="L36" s="9"/>
      <c r="M36" s="9"/>
      <c r="N36" s="8"/>
      <c r="O36" s="8"/>
      <c r="P36" s="10"/>
    </row>
    <row r="37" spans="1:16">
      <c r="A37" s="25"/>
      <c r="B37" s="7"/>
      <c r="C37" s="18"/>
      <c r="D37" s="18"/>
      <c r="E37" s="18"/>
      <c r="F37" s="6"/>
      <c r="G37" s="18"/>
      <c r="H37" s="1"/>
      <c r="I37" s="10"/>
      <c r="J37" s="40"/>
      <c r="K37" s="8"/>
      <c r="L37" s="9"/>
      <c r="M37" s="9"/>
      <c r="N37" s="8"/>
      <c r="O37" s="8"/>
      <c r="P37" s="10"/>
    </row>
    <row r="38" spans="1:16">
      <c r="A38" s="25"/>
      <c r="B38" s="7"/>
      <c r="C38" s="18"/>
      <c r="D38" s="18"/>
      <c r="E38" s="18"/>
      <c r="F38" s="6"/>
      <c r="G38" s="18"/>
      <c r="H38" s="1"/>
      <c r="I38" s="10"/>
      <c r="J38" s="40"/>
      <c r="K38" s="8"/>
      <c r="L38" s="9"/>
      <c r="M38" s="9"/>
      <c r="N38" s="8"/>
      <c r="O38" s="8"/>
      <c r="P38" s="10"/>
    </row>
    <row r="39" spans="1:16">
      <c r="A39" s="25"/>
      <c r="B39" s="7"/>
      <c r="C39" s="18"/>
      <c r="D39" s="18"/>
      <c r="E39" s="18"/>
      <c r="F39" s="6"/>
      <c r="G39" s="18"/>
      <c r="H39" s="1"/>
      <c r="I39" s="10"/>
      <c r="J39" s="40"/>
      <c r="K39" s="8"/>
      <c r="L39" s="9"/>
      <c r="M39" s="9"/>
      <c r="N39" s="8"/>
      <c r="O39" s="8"/>
      <c r="P39" s="10"/>
    </row>
    <row r="40" spans="1:16">
      <c r="A40" s="25"/>
      <c r="B40" s="7"/>
      <c r="C40" s="18"/>
      <c r="D40" s="18"/>
      <c r="E40" s="18"/>
      <c r="F40" s="6"/>
      <c r="G40" s="18"/>
      <c r="H40" s="1"/>
      <c r="I40" s="10"/>
      <c r="J40" s="40"/>
      <c r="K40" s="8"/>
      <c r="L40" s="9"/>
      <c r="M40" s="9"/>
      <c r="N40" s="8"/>
      <c r="O40" s="8"/>
      <c r="P40" s="10"/>
    </row>
    <row r="41" spans="1:16">
      <c r="A41" s="25"/>
      <c r="B41" s="7"/>
      <c r="C41" s="18"/>
      <c r="D41" s="18"/>
      <c r="E41" s="18"/>
      <c r="F41" s="6"/>
      <c r="G41" s="18"/>
      <c r="H41" s="1"/>
      <c r="I41" s="10"/>
      <c r="J41" s="40"/>
      <c r="K41" s="8"/>
      <c r="L41" s="9"/>
      <c r="M41" s="9"/>
      <c r="N41" s="8"/>
      <c r="O41" s="8"/>
      <c r="P41" s="10"/>
    </row>
    <row r="42" spans="1:16">
      <c r="A42" s="25"/>
      <c r="B42" s="7"/>
      <c r="C42" s="18"/>
      <c r="D42" s="18"/>
      <c r="E42" s="18"/>
      <c r="F42" s="6"/>
      <c r="G42" s="18"/>
      <c r="H42" s="1"/>
      <c r="I42" s="10"/>
      <c r="J42" s="40"/>
      <c r="K42" s="8"/>
      <c r="L42" s="9"/>
      <c r="M42" s="9"/>
      <c r="N42" s="8"/>
      <c r="O42" s="8"/>
      <c r="P42" s="10"/>
    </row>
    <row r="43" spans="1:16">
      <c r="A43" s="25"/>
      <c r="B43" s="7"/>
      <c r="C43" s="18"/>
      <c r="D43" s="18"/>
      <c r="E43" s="18"/>
      <c r="F43" s="6"/>
      <c r="G43" s="18"/>
      <c r="H43" s="1"/>
      <c r="I43" s="10"/>
      <c r="J43" s="40"/>
      <c r="K43" s="8"/>
      <c r="L43" s="9"/>
      <c r="M43" s="9"/>
      <c r="N43" s="8"/>
      <c r="O43" s="8"/>
      <c r="P43" s="10"/>
    </row>
    <row r="44" spans="1:16">
      <c r="A44" s="25"/>
      <c r="B44" s="7"/>
      <c r="C44" s="18"/>
      <c r="D44" s="18"/>
      <c r="E44" s="18"/>
      <c r="F44" s="6"/>
      <c r="G44" s="18"/>
      <c r="H44" s="1"/>
      <c r="I44" s="10"/>
      <c r="J44" s="40"/>
      <c r="K44" s="8"/>
      <c r="L44" s="9"/>
      <c r="M44" s="9"/>
      <c r="N44" s="8"/>
      <c r="O44" s="8"/>
      <c r="P44" s="10"/>
    </row>
    <row r="45" spans="1:16">
      <c r="A45" s="25"/>
      <c r="B45" s="7"/>
      <c r="C45" s="18"/>
      <c r="D45" s="18"/>
      <c r="E45" s="18"/>
      <c r="F45" s="6"/>
      <c r="G45" s="18"/>
      <c r="H45" s="1"/>
      <c r="I45" s="10"/>
      <c r="J45" s="40"/>
      <c r="K45" s="8"/>
      <c r="L45" s="9"/>
      <c r="M45" s="9"/>
      <c r="N45" s="8"/>
      <c r="O45" s="8"/>
      <c r="P45" s="10"/>
    </row>
    <row r="46" spans="1:16">
      <c r="A46" s="25"/>
      <c r="B46" s="7"/>
      <c r="C46" s="18"/>
      <c r="D46" s="18"/>
      <c r="E46" s="18"/>
      <c r="F46" s="6"/>
      <c r="G46" s="18"/>
      <c r="H46" s="1"/>
      <c r="I46" s="10"/>
      <c r="J46" s="40"/>
      <c r="K46" s="8"/>
      <c r="L46" s="9"/>
      <c r="M46" s="9"/>
      <c r="N46" s="8"/>
      <c r="O46" s="8"/>
      <c r="P46" s="10"/>
    </row>
    <row r="47" spans="1:16">
      <c r="A47" s="25"/>
      <c r="B47" s="7"/>
      <c r="C47" s="18"/>
      <c r="D47" s="18"/>
      <c r="E47" s="18"/>
      <c r="F47" s="6"/>
      <c r="G47" s="18"/>
      <c r="H47" s="1"/>
      <c r="I47" s="10"/>
      <c r="J47" s="40"/>
      <c r="K47" s="8"/>
      <c r="L47" s="9"/>
      <c r="M47" s="9"/>
      <c r="N47" s="8"/>
      <c r="O47" s="8"/>
      <c r="P47" s="10"/>
    </row>
    <row r="48" spans="1:16">
      <c r="A48" s="25"/>
      <c r="B48" s="7"/>
      <c r="C48" s="18"/>
      <c r="D48" s="18"/>
      <c r="E48" s="18"/>
      <c r="F48" s="6"/>
      <c r="G48" s="18"/>
      <c r="H48" s="1"/>
      <c r="I48" s="10"/>
      <c r="J48" s="40"/>
      <c r="K48" s="8"/>
      <c r="L48" s="9"/>
      <c r="M48" s="9"/>
      <c r="N48" s="8"/>
      <c r="O48" s="8"/>
      <c r="P48" s="10"/>
    </row>
    <row r="49" spans="1:16">
      <c r="A49" s="25"/>
      <c r="B49" s="7"/>
      <c r="C49" s="18"/>
      <c r="D49" s="18"/>
      <c r="E49" s="18"/>
      <c r="F49" s="6"/>
      <c r="G49" s="18"/>
      <c r="H49" s="1"/>
      <c r="I49" s="10"/>
      <c r="J49" s="40"/>
      <c r="K49" s="8"/>
      <c r="L49" s="9"/>
      <c r="M49" s="9"/>
      <c r="N49" s="8"/>
      <c r="O49" s="8"/>
      <c r="P49" s="10"/>
    </row>
    <row r="50" spans="1:16">
      <c r="A50" s="25"/>
      <c r="B50" s="7"/>
      <c r="C50" s="18"/>
      <c r="D50" s="18"/>
      <c r="E50" s="18"/>
      <c r="F50" s="6"/>
      <c r="G50" s="18"/>
      <c r="H50" s="1"/>
      <c r="I50" s="10"/>
      <c r="J50" s="40"/>
      <c r="K50" s="8"/>
      <c r="L50" s="9"/>
      <c r="M50" s="9"/>
      <c r="N50" s="8"/>
      <c r="O50" s="8"/>
      <c r="P50" s="10"/>
    </row>
    <row r="51" spans="1:16">
      <c r="A51" s="25">
        <v>29</v>
      </c>
      <c r="B51" s="7"/>
      <c r="C51" s="18"/>
      <c r="D51" s="18"/>
      <c r="E51" s="18"/>
      <c r="F51" s="19"/>
      <c r="G51" s="18"/>
      <c r="H51" s="1"/>
      <c r="I51" s="10"/>
      <c r="J51" s="40"/>
      <c r="K51" s="8"/>
      <c r="L51" s="9"/>
      <c r="M51" s="9"/>
      <c r="N51" s="8" t="str">
        <f t="shared" si="4"/>
        <v/>
      </c>
      <c r="O51" s="8">
        <f t="shared" ca="1" si="0"/>
        <v>45007</v>
      </c>
      <c r="P51" s="10"/>
    </row>
    <row r="52" spans="1:16">
      <c r="A52" s="25">
        <v>30</v>
      </c>
      <c r="B52" s="7"/>
      <c r="C52" s="18"/>
      <c r="D52" s="18"/>
      <c r="E52" s="18"/>
      <c r="F52" s="19"/>
      <c r="G52" s="18"/>
      <c r="H52" s="1"/>
      <c r="I52" s="10"/>
      <c r="J52" s="40"/>
      <c r="K52" s="8"/>
      <c r="L52" s="9"/>
      <c r="M52" s="9"/>
      <c r="N52" s="8" t="str">
        <f t="shared" si="4"/>
        <v/>
      </c>
      <c r="O52" s="8">
        <f t="shared" ca="1" si="0"/>
        <v>45007</v>
      </c>
      <c r="P52" s="10"/>
    </row>
    <row r="53" spans="1:16">
      <c r="A53" s="25">
        <v>31</v>
      </c>
      <c r="B53" s="7"/>
      <c r="C53" s="18"/>
      <c r="D53" s="18"/>
      <c r="E53" s="18"/>
      <c r="F53" s="19"/>
      <c r="G53" s="18"/>
      <c r="H53" s="1"/>
      <c r="I53" s="10"/>
      <c r="J53" s="40"/>
      <c r="K53" s="8"/>
      <c r="L53" s="24"/>
      <c r="M53" s="24"/>
      <c r="N53" s="8" t="str">
        <f t="shared" si="4"/>
        <v/>
      </c>
      <c r="O53" s="8">
        <f t="shared" ca="1" si="0"/>
        <v>45007</v>
      </c>
      <c r="P53" s="10"/>
    </row>
    <row r="54" spans="1:16">
      <c r="A54" s="25">
        <v>32</v>
      </c>
      <c r="B54" s="7"/>
      <c r="C54" s="18"/>
      <c r="D54" s="18"/>
      <c r="E54" s="18"/>
      <c r="F54" s="19"/>
      <c r="G54" s="18"/>
      <c r="H54" s="1"/>
      <c r="I54" s="10"/>
      <c r="J54" s="40"/>
      <c r="K54" s="8"/>
      <c r="L54" s="9"/>
      <c r="M54" s="9"/>
      <c r="N54" s="8" t="str">
        <f t="shared" si="4"/>
        <v/>
      </c>
      <c r="O54" s="8">
        <f t="shared" ca="1" si="0"/>
        <v>45007</v>
      </c>
      <c r="P54" s="10"/>
    </row>
    <row r="55" spans="1:16">
      <c r="A55" s="25">
        <v>33</v>
      </c>
      <c r="B55" s="7"/>
      <c r="C55" s="18"/>
      <c r="D55" s="18"/>
      <c r="E55" s="18"/>
      <c r="F55" s="19"/>
      <c r="G55" s="18"/>
      <c r="H55" s="1"/>
      <c r="I55" s="10"/>
      <c r="J55" s="40"/>
      <c r="K55" s="8"/>
      <c r="L55" s="9"/>
      <c r="M55" s="9"/>
      <c r="N55" s="8" t="str">
        <f t="shared" si="4"/>
        <v/>
      </c>
      <c r="O55" s="8">
        <f t="shared" ref="O55:O76" ca="1" si="5">TODAY()</f>
        <v>45007</v>
      </c>
      <c r="P55" s="10"/>
    </row>
    <row r="56" spans="1:16">
      <c r="A56" s="25">
        <v>34</v>
      </c>
      <c r="B56" s="7"/>
      <c r="C56" s="18"/>
      <c r="D56" s="18"/>
      <c r="E56" s="18"/>
      <c r="F56" s="6"/>
      <c r="G56" s="18"/>
      <c r="H56" s="1"/>
      <c r="I56" s="10"/>
      <c r="J56" s="40"/>
      <c r="K56" s="8"/>
      <c r="L56" s="9"/>
      <c r="M56" s="9"/>
      <c r="N56" s="8" t="str">
        <f t="shared" si="4"/>
        <v/>
      </c>
      <c r="O56" s="8">
        <f t="shared" ca="1" si="5"/>
        <v>45007</v>
      </c>
      <c r="P56" s="10"/>
    </row>
    <row r="57" spans="1:16">
      <c r="A57" s="25">
        <v>35</v>
      </c>
      <c r="B57" s="7"/>
      <c r="C57" s="18"/>
      <c r="D57" s="18"/>
      <c r="E57" s="18"/>
      <c r="F57" s="19"/>
      <c r="G57" s="18"/>
      <c r="H57" s="1"/>
      <c r="I57" s="10"/>
      <c r="J57" s="40"/>
      <c r="K57" s="8"/>
      <c r="L57" s="9"/>
      <c r="M57" s="9"/>
      <c r="N57" s="8" t="str">
        <f t="shared" si="4"/>
        <v/>
      </c>
      <c r="O57" s="8">
        <f t="shared" ca="1" si="5"/>
        <v>45007</v>
      </c>
      <c r="P57" s="10"/>
    </row>
    <row r="58" spans="1:16">
      <c r="A58" s="25">
        <v>36</v>
      </c>
      <c r="B58" s="7"/>
      <c r="C58" s="18"/>
      <c r="D58" s="18"/>
      <c r="E58" s="18"/>
      <c r="F58" s="19"/>
      <c r="G58" s="18"/>
      <c r="H58" s="1"/>
      <c r="I58" s="10"/>
      <c r="J58" s="40"/>
      <c r="K58" s="8"/>
      <c r="L58" s="9"/>
      <c r="M58" s="9"/>
      <c r="N58" s="8" t="str">
        <f t="shared" si="4"/>
        <v/>
      </c>
      <c r="O58" s="8">
        <f t="shared" ca="1" si="5"/>
        <v>45007</v>
      </c>
      <c r="P58" s="10"/>
    </row>
    <row r="59" spans="1:16">
      <c r="A59" s="25">
        <v>37</v>
      </c>
      <c r="B59" s="7"/>
      <c r="C59" s="18"/>
      <c r="D59" s="18"/>
      <c r="E59" s="18"/>
      <c r="F59" s="19"/>
      <c r="G59" s="18"/>
      <c r="H59" s="1"/>
      <c r="I59" s="10"/>
      <c r="J59" s="40"/>
      <c r="K59" s="8"/>
      <c r="L59" s="9"/>
      <c r="M59" s="9"/>
      <c r="N59" s="8" t="str">
        <f t="shared" si="4"/>
        <v/>
      </c>
      <c r="O59" s="8">
        <f t="shared" ca="1" si="5"/>
        <v>45007</v>
      </c>
      <c r="P59" s="10"/>
    </row>
    <row r="60" spans="1:16">
      <c r="A60" s="25">
        <v>38</v>
      </c>
      <c r="B60" s="7"/>
      <c r="C60" s="18"/>
      <c r="D60" s="18"/>
      <c r="E60" s="18"/>
      <c r="F60" s="19"/>
      <c r="G60" s="18"/>
      <c r="H60" s="1"/>
      <c r="I60" s="10"/>
      <c r="J60" s="40"/>
      <c r="K60" s="8"/>
      <c r="L60" s="9"/>
      <c r="M60" s="9"/>
      <c r="N60" s="8" t="str">
        <f t="shared" si="4"/>
        <v/>
      </c>
      <c r="O60" s="8">
        <f t="shared" ca="1" si="5"/>
        <v>45007</v>
      </c>
      <c r="P60" s="10"/>
    </row>
    <row r="61" spans="1:16">
      <c r="A61" s="25">
        <v>39</v>
      </c>
      <c r="B61" s="7"/>
      <c r="C61" s="18"/>
      <c r="D61" s="18"/>
      <c r="E61" s="18"/>
      <c r="F61" s="19"/>
      <c r="G61" s="18"/>
      <c r="H61" s="1"/>
      <c r="I61" s="10"/>
      <c r="J61" s="40"/>
      <c r="K61" s="8"/>
      <c r="L61" s="9"/>
      <c r="M61" s="9"/>
      <c r="N61" s="8" t="str">
        <f t="shared" si="4"/>
        <v/>
      </c>
      <c r="O61" s="8">
        <f t="shared" ca="1" si="5"/>
        <v>45007</v>
      </c>
      <c r="P61" s="10"/>
    </row>
    <row r="62" spans="1:16">
      <c r="A62" s="25">
        <v>40</v>
      </c>
      <c r="B62" s="7"/>
      <c r="C62" s="18"/>
      <c r="D62" s="18"/>
      <c r="E62" s="18"/>
      <c r="F62" s="19"/>
      <c r="G62" s="18"/>
      <c r="H62" s="1"/>
      <c r="I62" s="10"/>
      <c r="J62" s="40"/>
      <c r="K62" s="8"/>
      <c r="L62" s="9"/>
      <c r="M62" s="9"/>
      <c r="N62" s="8" t="str">
        <f t="shared" si="4"/>
        <v/>
      </c>
      <c r="O62" s="8">
        <f t="shared" ca="1" si="5"/>
        <v>45007</v>
      </c>
      <c r="P62" s="10"/>
    </row>
    <row r="63" spans="1:16">
      <c r="A63" s="25">
        <v>41</v>
      </c>
      <c r="B63" s="7"/>
      <c r="C63" s="18"/>
      <c r="D63" s="18"/>
      <c r="E63" s="18"/>
      <c r="F63" s="19"/>
      <c r="G63" s="18"/>
      <c r="H63" s="1"/>
      <c r="I63" s="10"/>
      <c r="J63" s="40"/>
      <c r="K63" s="8"/>
      <c r="L63" s="9"/>
      <c r="M63" s="9"/>
      <c r="N63" s="8" t="str">
        <f t="shared" si="4"/>
        <v/>
      </c>
      <c r="O63" s="8">
        <f t="shared" ca="1" si="5"/>
        <v>45007</v>
      </c>
      <c r="P63" s="10"/>
    </row>
    <row r="64" spans="1:16">
      <c r="A64" s="25">
        <v>42</v>
      </c>
      <c r="B64" s="7"/>
      <c r="C64" s="18"/>
      <c r="D64" s="18"/>
      <c r="E64" s="18"/>
      <c r="F64" s="19"/>
      <c r="G64" s="18"/>
      <c r="H64" s="1"/>
      <c r="I64" s="10"/>
      <c r="J64" s="40"/>
      <c r="K64" s="8"/>
      <c r="L64" s="9"/>
      <c r="M64" s="9"/>
      <c r="N64" s="8" t="str">
        <f t="shared" si="4"/>
        <v/>
      </c>
      <c r="O64" s="8">
        <f t="shared" ca="1" si="5"/>
        <v>45007</v>
      </c>
      <c r="P64" s="10"/>
    </row>
    <row r="65" spans="1:16">
      <c r="A65" s="25">
        <v>43</v>
      </c>
      <c r="B65" s="7"/>
      <c r="C65" s="18"/>
      <c r="D65" s="18"/>
      <c r="E65" s="18"/>
      <c r="F65" s="19"/>
      <c r="G65" s="18"/>
      <c r="H65" s="1"/>
      <c r="I65" s="10"/>
      <c r="J65" s="40"/>
      <c r="K65" s="8"/>
      <c r="L65" s="9"/>
      <c r="M65" s="9"/>
      <c r="N65" s="8" t="str">
        <f t="shared" si="4"/>
        <v/>
      </c>
      <c r="O65" s="8">
        <f t="shared" ca="1" si="5"/>
        <v>45007</v>
      </c>
      <c r="P65" s="10"/>
    </row>
    <row r="66" spans="1:16">
      <c r="A66" s="25">
        <v>44</v>
      </c>
      <c r="B66" s="7"/>
      <c r="C66" s="18"/>
      <c r="D66" s="18"/>
      <c r="E66" s="18"/>
      <c r="F66" s="19"/>
      <c r="G66" s="18"/>
      <c r="H66" s="1"/>
      <c r="I66" s="10"/>
      <c r="J66" s="40"/>
      <c r="K66" s="8"/>
      <c r="L66" s="9"/>
      <c r="M66" s="9"/>
      <c r="N66" s="8" t="str">
        <f t="shared" si="4"/>
        <v/>
      </c>
      <c r="O66" s="8">
        <f t="shared" ca="1" si="5"/>
        <v>45007</v>
      </c>
      <c r="P66" s="10"/>
    </row>
    <row r="67" spans="1:16">
      <c r="A67" s="25">
        <v>45</v>
      </c>
      <c r="B67" s="7"/>
      <c r="C67" s="18"/>
      <c r="D67" s="18"/>
      <c r="E67" s="18"/>
      <c r="F67" s="19"/>
      <c r="G67" s="18"/>
      <c r="H67" s="1"/>
      <c r="I67" s="10"/>
      <c r="J67" s="40"/>
      <c r="K67" s="8"/>
      <c r="L67" s="9"/>
      <c r="M67" s="9"/>
      <c r="N67" s="8" t="str">
        <f t="shared" si="4"/>
        <v/>
      </c>
      <c r="O67" s="8">
        <f t="shared" ca="1" si="5"/>
        <v>45007</v>
      </c>
      <c r="P67" s="10"/>
    </row>
    <row r="68" spans="1:16">
      <c r="A68" s="25">
        <v>46</v>
      </c>
      <c r="B68" s="7"/>
      <c r="C68" s="18"/>
      <c r="D68" s="18"/>
      <c r="E68" s="18"/>
      <c r="F68" s="19"/>
      <c r="G68" s="18"/>
      <c r="H68" s="1"/>
      <c r="I68" s="10"/>
      <c r="J68" s="40"/>
      <c r="K68" s="8"/>
      <c r="L68" s="9"/>
      <c r="M68" s="9"/>
      <c r="N68" s="8" t="str">
        <f t="shared" si="4"/>
        <v/>
      </c>
      <c r="O68" s="8">
        <f t="shared" ca="1" si="5"/>
        <v>45007</v>
      </c>
      <c r="P68" s="10"/>
    </row>
    <row r="69" spans="1:16">
      <c r="A69" s="25">
        <v>47</v>
      </c>
      <c r="B69" s="7"/>
      <c r="C69" s="18"/>
      <c r="D69" s="18"/>
      <c r="E69" s="18"/>
      <c r="F69" s="19"/>
      <c r="G69" s="18"/>
      <c r="H69" s="1"/>
      <c r="I69" s="10"/>
      <c r="J69" s="40"/>
      <c r="K69" s="8"/>
      <c r="L69" s="9"/>
      <c r="M69" s="9"/>
      <c r="N69" s="8" t="str">
        <f t="shared" si="4"/>
        <v/>
      </c>
      <c r="O69" s="8">
        <f t="shared" ca="1" si="5"/>
        <v>45007</v>
      </c>
      <c r="P69" s="10"/>
    </row>
    <row r="70" spans="1:16">
      <c r="A70" s="25">
        <v>48</v>
      </c>
      <c r="B70" s="7"/>
      <c r="C70" s="18"/>
      <c r="D70" s="18"/>
      <c r="E70" s="18"/>
      <c r="F70" s="19"/>
      <c r="G70" s="18"/>
      <c r="H70" s="1"/>
      <c r="I70" s="10"/>
      <c r="J70" s="40"/>
      <c r="K70" s="8"/>
      <c r="L70" s="9"/>
      <c r="M70" s="9"/>
      <c r="N70" s="8" t="str">
        <f t="shared" si="4"/>
        <v/>
      </c>
      <c r="O70" s="8">
        <f t="shared" ca="1" si="5"/>
        <v>45007</v>
      </c>
      <c r="P70" s="10"/>
    </row>
    <row r="71" spans="1:16">
      <c r="A71" s="25">
        <v>49</v>
      </c>
      <c r="B71" s="7"/>
      <c r="C71" s="18"/>
      <c r="D71" s="18"/>
      <c r="E71" s="18"/>
      <c r="F71" s="19"/>
      <c r="G71" s="18"/>
      <c r="H71" s="1"/>
      <c r="I71" s="10"/>
      <c r="J71" s="40"/>
      <c r="K71" s="8"/>
      <c r="L71" s="9"/>
      <c r="M71" s="9"/>
      <c r="N71" s="8" t="str">
        <f t="shared" si="4"/>
        <v/>
      </c>
      <c r="O71" s="8">
        <f t="shared" ca="1" si="5"/>
        <v>45007</v>
      </c>
      <c r="P71" s="10"/>
    </row>
    <row r="72" spans="1:16">
      <c r="A72" s="25">
        <v>50</v>
      </c>
      <c r="B72" s="7"/>
      <c r="C72" s="18"/>
      <c r="D72" s="18"/>
      <c r="E72" s="18"/>
      <c r="F72" s="19"/>
      <c r="G72" s="18"/>
      <c r="H72" s="1"/>
      <c r="I72" s="10"/>
      <c r="J72" s="40"/>
      <c r="K72" s="8"/>
      <c r="L72" s="9"/>
      <c r="M72" s="9"/>
      <c r="N72" s="8" t="str">
        <f t="shared" si="4"/>
        <v/>
      </c>
      <c r="O72" s="8">
        <f t="shared" ca="1" si="5"/>
        <v>45007</v>
      </c>
      <c r="P72" s="10"/>
    </row>
    <row r="73" spans="1:16">
      <c r="A73" s="25">
        <v>51</v>
      </c>
      <c r="B73" s="7"/>
      <c r="C73" s="18"/>
      <c r="D73" s="18"/>
      <c r="E73" s="18"/>
      <c r="F73" s="19"/>
      <c r="G73" s="18"/>
      <c r="H73" s="1"/>
      <c r="I73" s="10"/>
      <c r="J73" s="40"/>
      <c r="K73" s="8"/>
      <c r="L73" s="9"/>
      <c r="M73" s="9"/>
      <c r="N73" s="8" t="str">
        <f t="shared" si="4"/>
        <v/>
      </c>
      <c r="O73" s="8">
        <f t="shared" ca="1" si="5"/>
        <v>45007</v>
      </c>
      <c r="P73" s="10"/>
    </row>
    <row r="74" spans="1:16">
      <c r="A74" s="25">
        <v>52</v>
      </c>
      <c r="B74" s="7"/>
      <c r="C74" s="18"/>
      <c r="D74" s="18"/>
      <c r="E74" s="18"/>
      <c r="F74" s="19"/>
      <c r="G74" s="18"/>
      <c r="H74" s="1"/>
      <c r="I74" s="10"/>
      <c r="J74" s="40"/>
      <c r="K74" s="8"/>
      <c r="L74" s="9"/>
      <c r="M74" s="9"/>
      <c r="N74" s="8" t="str">
        <f t="shared" si="4"/>
        <v/>
      </c>
      <c r="O74" s="8">
        <f t="shared" ca="1" si="5"/>
        <v>45007</v>
      </c>
      <c r="P74" s="10"/>
    </row>
    <row r="75" spans="1:16">
      <c r="A75" s="25">
        <v>53</v>
      </c>
      <c r="B75" s="7"/>
      <c r="C75" s="18"/>
      <c r="D75" s="18"/>
      <c r="E75" s="18"/>
      <c r="F75" s="19"/>
      <c r="G75" s="18"/>
      <c r="H75" s="1"/>
      <c r="I75" s="10"/>
      <c r="J75" s="40"/>
      <c r="K75" s="8"/>
      <c r="L75" s="9"/>
      <c r="M75" s="9"/>
      <c r="N75" s="8" t="str">
        <f t="shared" si="4"/>
        <v/>
      </c>
      <c r="O75" s="8">
        <f t="shared" ca="1" si="5"/>
        <v>45007</v>
      </c>
      <c r="P75" s="10"/>
    </row>
    <row r="76" spans="1:16">
      <c r="A76" s="25">
        <v>54</v>
      </c>
      <c r="B76" s="7"/>
      <c r="C76" s="18"/>
      <c r="D76" s="18"/>
      <c r="E76" s="18"/>
      <c r="F76" s="6"/>
      <c r="G76" s="18"/>
      <c r="H76" s="1"/>
      <c r="I76" s="10"/>
      <c r="J76" s="40"/>
      <c r="K76" s="8"/>
      <c r="L76" s="9"/>
      <c r="M76" s="9"/>
      <c r="N76" s="8" t="str">
        <f t="shared" si="4"/>
        <v/>
      </c>
      <c r="O76" s="8">
        <f t="shared" ca="1" si="5"/>
        <v>45007</v>
      </c>
      <c r="P76" s="10"/>
    </row>
    <row r="77" spans="1:16">
      <c r="A77" s="22"/>
      <c r="B77" s="22"/>
      <c r="C77" s="22"/>
      <c r="D77" s="22"/>
      <c r="E77" s="22"/>
      <c r="F77" s="23"/>
      <c r="G77" s="22"/>
      <c r="H77" s="22"/>
      <c r="I77" s="21"/>
      <c r="J77" s="21"/>
      <c r="K77" s="21"/>
      <c r="L77" s="21"/>
      <c r="M77" s="21"/>
      <c r="N77" s="21"/>
      <c r="O77" s="21"/>
      <c r="P77" s="21"/>
    </row>
    <row r="78" spans="1:16">
      <c r="O78" s="8">
        <f t="shared" ref="O78:O105" ca="1" si="6">TODAY()</f>
        <v>45007</v>
      </c>
    </row>
    <row r="79" spans="1:16">
      <c r="O79" s="8">
        <f t="shared" ca="1" si="6"/>
        <v>45007</v>
      </c>
    </row>
    <row r="80" spans="1:16">
      <c r="O80" s="8">
        <f t="shared" ca="1" si="6"/>
        <v>45007</v>
      </c>
    </row>
    <row r="81" spans="7:15" ht="15">
      <c r="G81"/>
      <c r="O81" s="8">
        <f t="shared" ca="1" si="6"/>
        <v>45007</v>
      </c>
    </row>
    <row r="82" spans="7:15" ht="15">
      <c r="G82"/>
      <c r="O82" s="8">
        <f t="shared" ca="1" si="6"/>
        <v>45007</v>
      </c>
    </row>
    <row r="83" spans="7:15" ht="15">
      <c r="G83"/>
      <c r="O83" s="8">
        <f t="shared" ca="1" si="6"/>
        <v>45007</v>
      </c>
    </row>
    <row r="84" spans="7:15" ht="15">
      <c r="G84"/>
      <c r="O84" s="8">
        <f t="shared" ca="1" si="6"/>
        <v>45007</v>
      </c>
    </row>
    <row r="85" spans="7:15" ht="15">
      <c r="G85"/>
      <c r="O85" s="8">
        <f t="shared" ca="1" si="6"/>
        <v>45007</v>
      </c>
    </row>
    <row r="86" spans="7:15" ht="15">
      <c r="G86"/>
      <c r="O86" s="8">
        <f t="shared" ca="1" si="6"/>
        <v>45007</v>
      </c>
    </row>
    <row r="87" spans="7:15" ht="15">
      <c r="G87"/>
      <c r="O87" s="8">
        <f t="shared" ca="1" si="6"/>
        <v>45007</v>
      </c>
    </row>
    <row r="88" spans="7:15" ht="15">
      <c r="G88"/>
      <c r="O88" s="8">
        <f t="shared" ca="1" si="6"/>
        <v>45007</v>
      </c>
    </row>
    <row r="89" spans="7:15" ht="15">
      <c r="G89"/>
      <c r="O89" s="8">
        <f t="shared" ca="1" si="6"/>
        <v>45007</v>
      </c>
    </row>
    <row r="90" spans="7:15" ht="15">
      <c r="G90"/>
      <c r="O90" s="8">
        <f t="shared" ca="1" si="6"/>
        <v>45007</v>
      </c>
    </row>
    <row r="91" spans="7:15" ht="15">
      <c r="G91"/>
      <c r="O91" s="8">
        <f t="shared" ca="1" si="6"/>
        <v>45007</v>
      </c>
    </row>
    <row r="92" spans="7:15">
      <c r="O92" s="8">
        <f t="shared" ca="1" si="6"/>
        <v>45007</v>
      </c>
    </row>
    <row r="93" spans="7:15">
      <c r="O93" s="8">
        <f t="shared" ca="1" si="6"/>
        <v>45007</v>
      </c>
    </row>
    <row r="94" spans="7:15">
      <c r="O94" s="8">
        <f t="shared" ca="1" si="6"/>
        <v>45007</v>
      </c>
    </row>
    <row r="95" spans="7:15">
      <c r="O95" s="8">
        <f t="shared" ca="1" si="6"/>
        <v>45007</v>
      </c>
    </row>
    <row r="96" spans="7:15">
      <c r="O96" s="8">
        <f t="shared" ca="1" si="6"/>
        <v>45007</v>
      </c>
    </row>
    <row r="97" spans="15:15">
      <c r="O97" s="8">
        <f t="shared" ca="1" si="6"/>
        <v>45007</v>
      </c>
    </row>
    <row r="98" spans="15:15">
      <c r="O98" s="8">
        <f t="shared" ca="1" si="6"/>
        <v>45007</v>
      </c>
    </row>
    <row r="99" spans="15:15">
      <c r="O99" s="8">
        <f t="shared" ca="1" si="6"/>
        <v>45007</v>
      </c>
    </row>
    <row r="100" spans="15:15">
      <c r="O100" s="8">
        <f t="shared" ca="1" si="6"/>
        <v>45007</v>
      </c>
    </row>
    <row r="101" spans="15:15">
      <c r="O101" s="8">
        <f t="shared" ca="1" si="6"/>
        <v>45007</v>
      </c>
    </row>
    <row r="102" spans="15:15">
      <c r="O102" s="8">
        <f t="shared" ca="1" si="6"/>
        <v>45007</v>
      </c>
    </row>
    <row r="103" spans="15:15">
      <c r="O103" s="8">
        <f t="shared" ca="1" si="6"/>
        <v>45007</v>
      </c>
    </row>
    <row r="104" spans="15:15">
      <c r="O104" s="8">
        <f t="shared" ca="1" si="6"/>
        <v>45007</v>
      </c>
    </row>
    <row r="105" spans="15:15">
      <c r="O105" s="8">
        <f t="shared" ca="1" si="6"/>
        <v>45007</v>
      </c>
    </row>
  </sheetData>
  <autoFilter ref="A3:O105" xr:uid="{00000000-0009-0000-0000-000002000000}">
    <sortState xmlns:xlrd2="http://schemas.microsoft.com/office/spreadsheetml/2017/richdata2" ref="A4:O76">
      <sortCondition ref="K4:K76"/>
      <sortCondition ref="G4:G76"/>
    </sortState>
  </autoFilter>
  <sortState xmlns:xlrd2="http://schemas.microsoft.com/office/spreadsheetml/2017/richdata2" ref="B4:P14">
    <sortCondition ref="M4:M14"/>
    <sortCondition ref="D4:D14"/>
  </sortState>
  <mergeCells count="2">
    <mergeCell ref="A1:P1"/>
    <mergeCell ref="A2:H2"/>
  </mergeCells>
  <phoneticPr fontId="6" type="noConversion"/>
  <conditionalFormatting sqref="N4:N76">
    <cfRule type="cellIs" dxfId="0" priority="37" operator="lessThanOrEqual">
      <formula>#REF!</formula>
    </cfRule>
  </conditionalFormatting>
  <dataValidations count="2">
    <dataValidation type="list" allowBlank="1" showInputMessage="1" showErrorMessage="1" sqref="B4:B76" xr:uid="{00000000-0002-0000-0200-000000000000}">
      <formula1>$T$3:$T$11</formula1>
    </dataValidation>
    <dataValidation type="list" allowBlank="1" showInputMessage="1" showErrorMessage="1" sqref="G4:G76" xr:uid="{00000000-0002-0000-0200-000001000000}">
      <formula1>$S$3:$S$17</formula1>
    </dataValidation>
  </dataValidations>
  <pageMargins left="0.11811023622047245" right="0.11811023622047245" top="0.19685039370078741" bottom="0.19685039370078741"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P194"/>
  <sheetViews>
    <sheetView zoomScale="80" zoomScaleNormal="80" workbookViewId="0">
      <selection activeCell="B5" sqref="B5"/>
    </sheetView>
  </sheetViews>
  <sheetFormatPr defaultColWidth="34.42578125" defaultRowHeight="12.75"/>
  <cols>
    <col min="1" max="1" width="4" style="5" bestFit="1" customWidth="1"/>
    <col min="2" max="2" width="15.85546875" style="5" customWidth="1"/>
    <col min="3" max="3" width="15.85546875" style="5" hidden="1" customWidth="1"/>
    <col min="4" max="6" width="11.5703125" style="5" customWidth="1"/>
    <col min="7" max="7" width="25" style="13" customWidth="1"/>
    <col min="8" max="8" width="36.42578125" style="5" customWidth="1"/>
    <col min="9" max="9" width="20.42578125" style="12" bestFit="1" customWidth="1"/>
    <col min="10" max="10" width="17.42578125" style="12" customWidth="1"/>
    <col min="11" max="14" width="14.42578125" style="12" customWidth="1"/>
    <col min="15" max="15" width="32.5703125" style="5" customWidth="1"/>
    <col min="16" max="16" width="62" style="100" customWidth="1"/>
    <col min="17" max="17" width="34.42578125" style="5"/>
    <col min="18" max="19" width="34.42578125" style="5" customWidth="1"/>
    <col min="20" max="16384" width="34.42578125" style="5"/>
  </cols>
  <sheetData>
    <row r="1" spans="1:16" ht="23.45" customHeight="1" thickBot="1">
      <c r="A1" s="173" t="s">
        <v>182</v>
      </c>
      <c r="B1" s="173"/>
      <c r="C1" s="173"/>
      <c r="D1" s="173"/>
      <c r="E1" s="173"/>
      <c r="F1" s="173"/>
      <c r="G1" s="173"/>
      <c r="H1" s="173"/>
      <c r="I1" s="173"/>
      <c r="J1" s="173"/>
      <c r="K1" s="173"/>
      <c r="L1" s="173"/>
      <c r="M1" s="173"/>
      <c r="N1" s="173"/>
      <c r="O1" s="173"/>
      <c r="P1" s="173"/>
    </row>
    <row r="2" spans="1:16" ht="16.350000000000001" customHeight="1" thickTop="1" thickBot="1">
      <c r="A2" s="174" t="s">
        <v>1</v>
      </c>
      <c r="B2" s="174"/>
      <c r="C2" s="169"/>
      <c r="D2" s="174"/>
      <c r="E2" s="174"/>
      <c r="F2" s="174"/>
      <c r="G2" s="174"/>
      <c r="H2" s="174"/>
      <c r="I2" s="174"/>
      <c r="J2" s="119">
        <f>SUM(J5:J218)</f>
        <v>69858067.64000003</v>
      </c>
      <c r="K2" s="36"/>
      <c r="L2" s="36"/>
      <c r="M2" s="36"/>
      <c r="N2" s="36"/>
      <c r="O2" s="36"/>
      <c r="P2" s="96"/>
    </row>
    <row r="3" spans="1:16" ht="16.350000000000001" customHeight="1" thickBot="1">
      <c r="A3" s="169" t="s">
        <v>301</v>
      </c>
      <c r="B3" s="169"/>
      <c r="C3" s="175"/>
      <c r="D3" s="169"/>
      <c r="E3" s="169"/>
      <c r="F3" s="169"/>
      <c r="G3" s="169"/>
      <c r="H3" s="169"/>
      <c r="I3" s="169"/>
      <c r="J3" s="119">
        <f>SUBTOTAL(109,J5:J133)</f>
        <v>37700011.519999996</v>
      </c>
      <c r="K3" s="36"/>
      <c r="L3" s="36"/>
      <c r="M3" s="36"/>
      <c r="N3" s="36"/>
      <c r="O3" s="36"/>
      <c r="P3" s="96"/>
    </row>
    <row r="4" spans="1:16" ht="51">
      <c r="A4" s="2" t="s">
        <v>2</v>
      </c>
      <c r="B4" s="3" t="s">
        <v>7</v>
      </c>
      <c r="C4" s="2" t="s">
        <v>183</v>
      </c>
      <c r="D4" s="2" t="s">
        <v>3</v>
      </c>
      <c r="E4" s="2" t="s">
        <v>4</v>
      </c>
      <c r="F4" s="3" t="s">
        <v>302</v>
      </c>
      <c r="G4" s="3" t="s">
        <v>6</v>
      </c>
      <c r="H4" s="3" t="s">
        <v>8</v>
      </c>
      <c r="I4" s="3" t="s">
        <v>9</v>
      </c>
      <c r="J4" s="3" t="s">
        <v>10</v>
      </c>
      <c r="K4" s="3" t="s">
        <v>11</v>
      </c>
      <c r="L4" s="4" t="s">
        <v>12</v>
      </c>
      <c r="M4" s="4" t="s">
        <v>13</v>
      </c>
      <c r="N4" s="15" t="s">
        <v>184</v>
      </c>
      <c r="O4" s="52" t="s">
        <v>303</v>
      </c>
      <c r="P4" s="41" t="s">
        <v>186</v>
      </c>
    </row>
    <row r="5" spans="1:16" ht="63.75">
      <c r="A5" s="25">
        <v>1</v>
      </c>
      <c r="B5" s="18" t="s">
        <v>100</v>
      </c>
      <c r="C5" s="18"/>
      <c r="D5" s="7" t="s">
        <v>149</v>
      </c>
      <c r="E5" s="18" t="s">
        <v>304</v>
      </c>
      <c r="F5" s="18" t="s">
        <v>305</v>
      </c>
      <c r="G5" s="6" t="s">
        <v>306</v>
      </c>
      <c r="H5" s="1" t="s">
        <v>307</v>
      </c>
      <c r="I5" s="109">
        <v>9283.11</v>
      </c>
      <c r="J5" s="109">
        <v>111397.32</v>
      </c>
      <c r="K5" s="8">
        <v>43180</v>
      </c>
      <c r="L5" s="9">
        <v>44562</v>
      </c>
      <c r="M5" s="42">
        <v>44926</v>
      </c>
      <c r="N5" s="16">
        <v>45005</v>
      </c>
      <c r="O5" s="55" t="s">
        <v>308</v>
      </c>
      <c r="P5" s="73" t="s">
        <v>309</v>
      </c>
    </row>
    <row r="6" spans="1:16" ht="51" hidden="1">
      <c r="A6" s="25">
        <v>2</v>
      </c>
      <c r="B6" s="18" t="s">
        <v>100</v>
      </c>
      <c r="C6" s="18"/>
      <c r="D6" s="7" t="s">
        <v>29</v>
      </c>
      <c r="E6" s="18" t="s">
        <v>98</v>
      </c>
      <c r="F6" s="18" t="s">
        <v>84</v>
      </c>
      <c r="G6" s="19" t="s">
        <v>99</v>
      </c>
      <c r="H6" s="1" t="s">
        <v>310</v>
      </c>
      <c r="I6" s="109">
        <v>0</v>
      </c>
      <c r="J6" s="109">
        <v>7000</v>
      </c>
      <c r="K6" s="8">
        <v>44699</v>
      </c>
      <c r="L6" s="9">
        <v>44699</v>
      </c>
      <c r="M6" s="9">
        <v>44926</v>
      </c>
      <c r="N6" s="16">
        <v>44926</v>
      </c>
      <c r="O6" s="55" t="s">
        <v>255</v>
      </c>
      <c r="P6" s="73" t="s">
        <v>311</v>
      </c>
    </row>
    <row r="7" spans="1:16" ht="114.75" hidden="1">
      <c r="A7" s="25">
        <v>3</v>
      </c>
      <c r="B7" s="18" t="s">
        <v>100</v>
      </c>
      <c r="C7" s="18"/>
      <c r="D7" s="7" t="s">
        <v>59</v>
      </c>
      <c r="E7" s="18" t="s">
        <v>102</v>
      </c>
      <c r="F7" s="18" t="s">
        <v>81</v>
      </c>
      <c r="G7" s="19" t="s">
        <v>103</v>
      </c>
      <c r="H7" s="1" t="s">
        <v>312</v>
      </c>
      <c r="I7" s="109">
        <v>0</v>
      </c>
      <c r="J7" s="109">
        <v>14000</v>
      </c>
      <c r="K7" s="8">
        <v>44713</v>
      </c>
      <c r="L7" s="9">
        <v>44713</v>
      </c>
      <c r="M7" s="9">
        <v>44926</v>
      </c>
      <c r="N7" s="16">
        <v>44926</v>
      </c>
      <c r="O7" s="55" t="s">
        <v>255</v>
      </c>
      <c r="P7" s="73" t="s">
        <v>313</v>
      </c>
    </row>
    <row r="8" spans="1:16" ht="76.5">
      <c r="A8" s="25">
        <v>4</v>
      </c>
      <c r="B8" s="18" t="s">
        <v>100</v>
      </c>
      <c r="C8" s="18"/>
      <c r="D8" s="7" t="s">
        <v>20</v>
      </c>
      <c r="E8" s="18" t="s">
        <v>314</v>
      </c>
      <c r="F8" s="18" t="s">
        <v>315</v>
      </c>
      <c r="G8" s="19" t="s">
        <v>316</v>
      </c>
      <c r="H8" s="1" t="s">
        <v>317</v>
      </c>
      <c r="I8" s="109">
        <v>6635.75</v>
      </c>
      <c r="J8" s="109">
        <v>39814.5</v>
      </c>
      <c r="K8" s="8">
        <v>43647</v>
      </c>
      <c r="L8" s="9">
        <v>44562</v>
      </c>
      <c r="M8" s="42">
        <v>44926</v>
      </c>
      <c r="N8" s="44">
        <v>45473</v>
      </c>
      <c r="O8" s="55" t="s">
        <v>308</v>
      </c>
      <c r="P8" s="73" t="s">
        <v>318</v>
      </c>
    </row>
    <row r="9" spans="1:16" ht="140.25" hidden="1">
      <c r="A9" s="25">
        <v>5</v>
      </c>
      <c r="B9" s="18" t="s">
        <v>100</v>
      </c>
      <c r="C9" s="18"/>
      <c r="D9" s="7" t="s">
        <v>20</v>
      </c>
      <c r="E9" s="18" t="s">
        <v>319</v>
      </c>
      <c r="F9" s="18" t="s">
        <v>319</v>
      </c>
      <c r="G9" s="19" t="s">
        <v>320</v>
      </c>
      <c r="H9" s="1" t="s">
        <v>321</v>
      </c>
      <c r="I9" s="109">
        <v>0</v>
      </c>
      <c r="J9" s="109">
        <v>297105.65000000002</v>
      </c>
      <c r="K9" s="8">
        <v>44466</v>
      </c>
      <c r="L9" s="9">
        <v>44835</v>
      </c>
      <c r="M9" s="9">
        <v>45107</v>
      </c>
      <c r="N9" s="16">
        <v>46660</v>
      </c>
      <c r="O9" s="55" t="s">
        <v>255</v>
      </c>
      <c r="P9" s="73" t="s">
        <v>322</v>
      </c>
    </row>
    <row r="10" spans="1:16" ht="38.25" hidden="1">
      <c r="A10" s="25">
        <v>6</v>
      </c>
      <c r="B10" s="18" t="s">
        <v>100</v>
      </c>
      <c r="C10" s="18"/>
      <c r="D10" s="7" t="s">
        <v>59</v>
      </c>
      <c r="E10" s="18" t="s">
        <v>323</v>
      </c>
      <c r="F10" s="18" t="s">
        <v>324</v>
      </c>
      <c r="G10" s="6" t="s">
        <v>325</v>
      </c>
      <c r="H10" s="1" t="s">
        <v>326</v>
      </c>
      <c r="I10" s="109">
        <v>13500</v>
      </c>
      <c r="J10" s="109">
        <v>162000</v>
      </c>
      <c r="K10" s="8">
        <v>43388</v>
      </c>
      <c r="L10" s="9">
        <v>44849</v>
      </c>
      <c r="M10" s="42">
        <v>45213</v>
      </c>
      <c r="N10" s="16">
        <v>45213</v>
      </c>
      <c r="O10" s="55" t="s">
        <v>255</v>
      </c>
      <c r="P10" s="73" t="s">
        <v>327</v>
      </c>
    </row>
    <row r="11" spans="1:16" ht="38.25" hidden="1">
      <c r="A11" s="25">
        <v>7</v>
      </c>
      <c r="B11" s="18" t="s">
        <v>259</v>
      </c>
      <c r="C11" s="18"/>
      <c r="D11" s="7" t="s">
        <v>59</v>
      </c>
      <c r="E11" s="18" t="s">
        <v>328</v>
      </c>
      <c r="F11" s="18" t="s">
        <v>329</v>
      </c>
      <c r="G11" s="6" t="s">
        <v>330</v>
      </c>
      <c r="H11" s="1" t="s">
        <v>331</v>
      </c>
      <c r="I11" s="109">
        <v>3500</v>
      </c>
      <c r="J11" s="109">
        <v>42000</v>
      </c>
      <c r="K11" s="8">
        <v>43084</v>
      </c>
      <c r="L11" s="9">
        <v>44562</v>
      </c>
      <c r="M11" s="42">
        <v>44926</v>
      </c>
      <c r="N11" s="16">
        <v>44926</v>
      </c>
      <c r="O11" s="55" t="s">
        <v>255</v>
      </c>
      <c r="P11" s="80" t="s">
        <v>332</v>
      </c>
    </row>
    <row r="12" spans="1:16" ht="25.5" hidden="1">
      <c r="A12" s="25">
        <v>8</v>
      </c>
      <c r="B12" s="18" t="s">
        <v>52</v>
      </c>
      <c r="C12" s="18"/>
      <c r="D12" s="7" t="s">
        <v>149</v>
      </c>
      <c r="E12" s="18" t="s">
        <v>333</v>
      </c>
      <c r="F12" s="18" t="s">
        <v>334</v>
      </c>
      <c r="G12" s="6" t="s">
        <v>335</v>
      </c>
      <c r="H12" s="1" t="s">
        <v>336</v>
      </c>
      <c r="I12" s="109">
        <v>2000</v>
      </c>
      <c r="J12" s="109">
        <v>12000</v>
      </c>
      <c r="K12" s="8">
        <v>42975</v>
      </c>
      <c r="L12" s="9">
        <v>44621</v>
      </c>
      <c r="M12" s="42">
        <v>44800</v>
      </c>
      <c r="N12" s="16">
        <v>44800</v>
      </c>
      <c r="O12" s="55" t="s">
        <v>337</v>
      </c>
      <c r="P12" s="80"/>
    </row>
    <row r="13" spans="1:16" ht="25.5" hidden="1">
      <c r="A13" s="25">
        <v>9</v>
      </c>
      <c r="B13" s="18" t="s">
        <v>52</v>
      </c>
      <c r="C13" s="18"/>
      <c r="D13" s="7" t="s">
        <v>20</v>
      </c>
      <c r="E13" s="18" t="s">
        <v>338</v>
      </c>
      <c r="F13" s="18" t="s">
        <v>339</v>
      </c>
      <c r="G13" s="6" t="s">
        <v>340</v>
      </c>
      <c r="H13" s="1" t="s">
        <v>341</v>
      </c>
      <c r="I13" s="109">
        <v>0</v>
      </c>
      <c r="J13" s="109">
        <f>7890+2885.55+1062.04</f>
        <v>11837.59</v>
      </c>
      <c r="K13" s="8">
        <v>43726</v>
      </c>
      <c r="L13" s="9">
        <v>44457</v>
      </c>
      <c r="M13" s="9">
        <v>44821</v>
      </c>
      <c r="N13" s="16">
        <v>45552</v>
      </c>
      <c r="O13" s="55" t="s">
        <v>337</v>
      </c>
      <c r="P13" s="80"/>
    </row>
    <row r="14" spans="1:16" ht="38.25" hidden="1">
      <c r="A14" s="25">
        <v>10</v>
      </c>
      <c r="B14" s="18" t="s">
        <v>52</v>
      </c>
      <c r="C14" s="18"/>
      <c r="D14" s="7" t="s">
        <v>20</v>
      </c>
      <c r="E14" s="18" t="s">
        <v>49</v>
      </c>
      <c r="F14" s="18" t="s">
        <v>50</v>
      </c>
      <c r="G14" s="19" t="s">
        <v>51</v>
      </c>
      <c r="H14" s="1" t="s">
        <v>53</v>
      </c>
      <c r="I14" s="109">
        <v>0</v>
      </c>
      <c r="J14" s="109">
        <v>1745000</v>
      </c>
      <c r="K14" s="8">
        <v>44475</v>
      </c>
      <c r="L14" s="9">
        <v>44475</v>
      </c>
      <c r="M14" s="9">
        <v>44839</v>
      </c>
      <c r="N14" s="16">
        <v>44839</v>
      </c>
      <c r="O14" s="55" t="s">
        <v>337</v>
      </c>
      <c r="P14" s="80"/>
    </row>
    <row r="15" spans="1:16" ht="63.75" hidden="1">
      <c r="A15" s="25">
        <v>11</v>
      </c>
      <c r="B15" s="18" t="s">
        <v>52</v>
      </c>
      <c r="C15" s="7"/>
      <c r="D15" s="7" t="s">
        <v>29</v>
      </c>
      <c r="E15" s="18" t="s">
        <v>342</v>
      </c>
      <c r="F15" s="18" t="s">
        <v>343</v>
      </c>
      <c r="G15" s="19" t="s">
        <v>344</v>
      </c>
      <c r="H15" s="1" t="s">
        <v>345</v>
      </c>
      <c r="I15" s="109">
        <v>0</v>
      </c>
      <c r="J15" s="109">
        <v>33000</v>
      </c>
      <c r="K15" s="8">
        <v>44854</v>
      </c>
      <c r="L15" s="9">
        <v>44854</v>
      </c>
      <c r="M15" s="9">
        <v>44853</v>
      </c>
      <c r="N15" s="16">
        <v>44853</v>
      </c>
      <c r="O15" s="55" t="s">
        <v>337</v>
      </c>
      <c r="P15" s="80"/>
    </row>
    <row r="16" spans="1:16" ht="51" hidden="1">
      <c r="A16" s="25">
        <v>12</v>
      </c>
      <c r="B16" s="18" t="s">
        <v>52</v>
      </c>
      <c r="C16" s="18"/>
      <c r="D16" s="7" t="s">
        <v>20</v>
      </c>
      <c r="E16" s="18" t="s">
        <v>61</v>
      </c>
      <c r="F16" s="18" t="s">
        <v>65</v>
      </c>
      <c r="G16" s="19" t="s">
        <v>66</v>
      </c>
      <c r="H16" s="1" t="s">
        <v>67</v>
      </c>
      <c r="I16" s="109">
        <v>0</v>
      </c>
      <c r="J16" s="109">
        <f>435000+3141.6</f>
        <v>438141.6</v>
      </c>
      <c r="K16" s="8">
        <v>44545</v>
      </c>
      <c r="L16" s="9">
        <v>44545</v>
      </c>
      <c r="M16" s="9">
        <v>44909</v>
      </c>
      <c r="N16" s="16">
        <v>44909</v>
      </c>
      <c r="O16" s="55" t="s">
        <v>337</v>
      </c>
      <c r="P16" s="80"/>
    </row>
    <row r="17" spans="1:16" ht="38.25">
      <c r="A17" s="25">
        <v>13</v>
      </c>
      <c r="B17" s="18" t="s">
        <v>52</v>
      </c>
      <c r="C17" s="18"/>
      <c r="D17" s="7" t="s">
        <v>20</v>
      </c>
      <c r="E17" s="18" t="s">
        <v>346</v>
      </c>
      <c r="F17" s="18" t="s">
        <v>347</v>
      </c>
      <c r="G17" s="19" t="s">
        <v>348</v>
      </c>
      <c r="H17" s="1" t="s">
        <v>349</v>
      </c>
      <c r="I17" s="109">
        <v>0</v>
      </c>
      <c r="J17" s="109">
        <v>126978.45</v>
      </c>
      <c r="K17" s="8">
        <v>43818</v>
      </c>
      <c r="L17" s="9">
        <v>44549</v>
      </c>
      <c r="M17" s="42">
        <v>44913</v>
      </c>
      <c r="N17" s="16">
        <v>45644</v>
      </c>
      <c r="O17" s="55" t="s">
        <v>308</v>
      </c>
      <c r="P17" s="80" t="s">
        <v>350</v>
      </c>
    </row>
    <row r="18" spans="1:16" ht="38.25" hidden="1">
      <c r="A18" s="25">
        <v>14</v>
      </c>
      <c r="B18" s="18" t="s">
        <v>52</v>
      </c>
      <c r="C18" s="18"/>
      <c r="D18" s="7" t="s">
        <v>29</v>
      </c>
      <c r="E18" s="18" t="s">
        <v>68</v>
      </c>
      <c r="F18" s="18" t="s">
        <v>69</v>
      </c>
      <c r="G18" s="19" t="s">
        <v>70</v>
      </c>
      <c r="H18" s="1" t="s">
        <v>71</v>
      </c>
      <c r="I18" s="109">
        <v>0</v>
      </c>
      <c r="J18" s="109">
        <v>8398.7199999999993</v>
      </c>
      <c r="K18" s="8">
        <v>44600</v>
      </c>
      <c r="L18" s="9">
        <v>44607</v>
      </c>
      <c r="M18" s="9">
        <v>44914</v>
      </c>
      <c r="N18" s="16">
        <v>44914</v>
      </c>
      <c r="O18" s="55" t="s">
        <v>255</v>
      </c>
      <c r="P18" s="80"/>
    </row>
    <row r="19" spans="1:16" ht="140.25" hidden="1">
      <c r="A19" s="25">
        <v>15</v>
      </c>
      <c r="B19" s="18" t="s">
        <v>52</v>
      </c>
      <c r="C19" s="18"/>
      <c r="D19" s="7" t="s">
        <v>20</v>
      </c>
      <c r="E19" s="18" t="s">
        <v>351</v>
      </c>
      <c r="F19" s="18" t="s">
        <v>352</v>
      </c>
      <c r="G19" s="19" t="s">
        <v>191</v>
      </c>
      <c r="H19" s="1" t="s">
        <v>353</v>
      </c>
      <c r="I19" s="109">
        <v>429.11</v>
      </c>
      <c r="J19" s="109">
        <v>5272.92</v>
      </c>
      <c r="K19" s="8">
        <v>44123</v>
      </c>
      <c r="L19" s="9">
        <v>44551</v>
      </c>
      <c r="M19" s="42">
        <v>44915</v>
      </c>
      <c r="N19" s="16">
        <v>46011</v>
      </c>
      <c r="O19" s="55" t="s">
        <v>337</v>
      </c>
      <c r="P19" s="80"/>
    </row>
    <row r="20" spans="1:16" ht="51">
      <c r="A20" s="25">
        <v>16</v>
      </c>
      <c r="B20" s="18" t="s">
        <v>52</v>
      </c>
      <c r="C20" s="18"/>
      <c r="D20" s="7" t="s">
        <v>149</v>
      </c>
      <c r="E20" s="18" t="s">
        <v>354</v>
      </c>
      <c r="F20" s="18" t="s">
        <v>355</v>
      </c>
      <c r="G20" s="19" t="s">
        <v>356</v>
      </c>
      <c r="H20" s="145" t="s">
        <v>357</v>
      </c>
      <c r="I20" s="109">
        <v>1127642.49</v>
      </c>
      <c r="J20" s="109">
        <v>13531709.660000002</v>
      </c>
      <c r="K20" s="8">
        <v>43425</v>
      </c>
      <c r="L20" s="9">
        <v>44562</v>
      </c>
      <c r="M20" s="42">
        <v>44926</v>
      </c>
      <c r="N20" s="44">
        <v>45291</v>
      </c>
      <c r="O20" s="55" t="s">
        <v>308</v>
      </c>
      <c r="P20" s="80" t="s">
        <v>358</v>
      </c>
    </row>
    <row r="21" spans="1:16" ht="25.5">
      <c r="A21" s="25">
        <v>17</v>
      </c>
      <c r="B21" s="18" t="s">
        <v>52</v>
      </c>
      <c r="C21" s="18"/>
      <c r="D21" s="7" t="s">
        <v>149</v>
      </c>
      <c r="E21" s="18" t="s">
        <v>359</v>
      </c>
      <c r="F21" s="18" t="s">
        <v>360</v>
      </c>
      <c r="G21" s="6" t="s">
        <v>361</v>
      </c>
      <c r="H21" s="1" t="s">
        <v>362</v>
      </c>
      <c r="I21" s="109">
        <v>3950.81</v>
      </c>
      <c r="J21" s="109">
        <v>47409.72</v>
      </c>
      <c r="K21" s="8">
        <v>43270</v>
      </c>
      <c r="L21" s="9">
        <v>44562</v>
      </c>
      <c r="M21" s="42">
        <v>44926</v>
      </c>
      <c r="N21" s="16">
        <v>45095</v>
      </c>
      <c r="O21" s="55" t="s">
        <v>308</v>
      </c>
      <c r="P21" s="80" t="s">
        <v>350</v>
      </c>
    </row>
    <row r="22" spans="1:16" ht="38.25">
      <c r="A22" s="25">
        <v>18</v>
      </c>
      <c r="B22" s="18" t="s">
        <v>52</v>
      </c>
      <c r="C22" s="18"/>
      <c r="D22" s="7" t="s">
        <v>149</v>
      </c>
      <c r="E22" s="18" t="s">
        <v>363</v>
      </c>
      <c r="F22" s="18" t="s">
        <v>364</v>
      </c>
      <c r="G22" s="19" t="s">
        <v>365</v>
      </c>
      <c r="H22" s="1" t="s">
        <v>366</v>
      </c>
      <c r="I22" s="109">
        <v>0</v>
      </c>
      <c r="J22" s="109">
        <v>80024.27</v>
      </c>
      <c r="K22" s="8">
        <v>43815</v>
      </c>
      <c r="L22" s="9">
        <v>44562</v>
      </c>
      <c r="M22" s="42">
        <v>44926</v>
      </c>
      <c r="N22" s="16">
        <v>45657</v>
      </c>
      <c r="O22" s="55" t="s">
        <v>308</v>
      </c>
      <c r="P22" s="80" t="s">
        <v>350</v>
      </c>
    </row>
    <row r="23" spans="1:16" ht="38.25" hidden="1">
      <c r="A23" s="25">
        <v>19</v>
      </c>
      <c r="B23" s="18" t="s">
        <v>52</v>
      </c>
      <c r="C23" s="18"/>
      <c r="D23" s="7" t="s">
        <v>258</v>
      </c>
      <c r="E23" s="18" t="s">
        <v>367</v>
      </c>
      <c r="F23" s="18" t="s">
        <v>368</v>
      </c>
      <c r="G23" s="6" t="s">
        <v>369</v>
      </c>
      <c r="H23" s="1" t="s">
        <v>370</v>
      </c>
      <c r="I23" s="109">
        <v>15140.65</v>
      </c>
      <c r="J23" s="109">
        <v>181687.8</v>
      </c>
      <c r="K23" s="8">
        <v>42117</v>
      </c>
      <c r="L23" s="9">
        <v>44562</v>
      </c>
      <c r="M23" s="42">
        <v>44926</v>
      </c>
      <c r="N23" s="16">
        <v>44926</v>
      </c>
      <c r="O23" s="55" t="s">
        <v>255</v>
      </c>
      <c r="P23" s="80" t="s">
        <v>371</v>
      </c>
    </row>
    <row r="24" spans="1:16" ht="76.5" hidden="1">
      <c r="A24" s="25">
        <v>20</v>
      </c>
      <c r="B24" s="18" t="s">
        <v>52</v>
      </c>
      <c r="C24" s="18"/>
      <c r="D24" s="7" t="s">
        <v>29</v>
      </c>
      <c r="E24" s="18" t="s">
        <v>72</v>
      </c>
      <c r="F24" s="18" t="s">
        <v>54</v>
      </c>
      <c r="G24" s="19" t="s">
        <v>73</v>
      </c>
      <c r="H24" s="1" t="s">
        <v>74</v>
      </c>
      <c r="I24" s="109">
        <v>0</v>
      </c>
      <c r="J24" s="109">
        <v>9159.6</v>
      </c>
      <c r="K24" s="8">
        <v>44546</v>
      </c>
      <c r="L24" s="9">
        <v>44562</v>
      </c>
      <c r="M24" s="9">
        <v>44926</v>
      </c>
      <c r="N24" s="16">
        <v>44926</v>
      </c>
      <c r="O24" s="55" t="s">
        <v>255</v>
      </c>
      <c r="P24" s="80"/>
    </row>
    <row r="25" spans="1:16" ht="38.25" hidden="1">
      <c r="A25" s="25">
        <v>21</v>
      </c>
      <c r="B25" s="18" t="s">
        <v>52</v>
      </c>
      <c r="C25" s="18"/>
      <c r="D25" s="7" t="s">
        <v>29</v>
      </c>
      <c r="E25" s="18" t="s">
        <v>75</v>
      </c>
      <c r="F25" s="18" t="s">
        <v>76</v>
      </c>
      <c r="G25" s="19" t="s">
        <v>77</v>
      </c>
      <c r="H25" s="1" t="s">
        <v>78</v>
      </c>
      <c r="I25" s="109">
        <v>0</v>
      </c>
      <c r="J25" s="109">
        <v>8133.1</v>
      </c>
      <c r="K25" s="8">
        <v>44547</v>
      </c>
      <c r="L25" s="9">
        <v>44562</v>
      </c>
      <c r="M25" s="9">
        <v>44926</v>
      </c>
      <c r="N25" s="16">
        <v>44926</v>
      </c>
      <c r="O25" s="55" t="s">
        <v>255</v>
      </c>
      <c r="P25" s="80"/>
    </row>
    <row r="26" spans="1:16" ht="25.5" hidden="1">
      <c r="A26" s="25">
        <v>22</v>
      </c>
      <c r="B26" s="18" t="s">
        <v>52</v>
      </c>
      <c r="C26" s="18"/>
      <c r="D26" s="7" t="s">
        <v>29</v>
      </c>
      <c r="E26" s="18" t="s">
        <v>69</v>
      </c>
      <c r="F26" s="10">
        <v>0</v>
      </c>
      <c r="G26" s="19" t="s">
        <v>79</v>
      </c>
      <c r="H26" s="1" t="s">
        <v>80</v>
      </c>
      <c r="I26" s="109">
        <v>0</v>
      </c>
      <c r="J26" s="109">
        <v>102000</v>
      </c>
      <c r="K26" s="8">
        <v>44581</v>
      </c>
      <c r="L26" s="9">
        <v>44562</v>
      </c>
      <c r="M26" s="9">
        <v>44926</v>
      </c>
      <c r="N26" s="16">
        <v>44926</v>
      </c>
      <c r="O26" s="55" t="s">
        <v>255</v>
      </c>
      <c r="P26" s="80"/>
    </row>
    <row r="27" spans="1:16" ht="25.5" hidden="1">
      <c r="A27" s="25">
        <v>23</v>
      </c>
      <c r="B27" s="18" t="s">
        <v>52</v>
      </c>
      <c r="C27" s="18"/>
      <c r="D27" s="7" t="s">
        <v>29</v>
      </c>
      <c r="E27" s="43" t="s">
        <v>26</v>
      </c>
      <c r="F27" s="10">
        <v>0</v>
      </c>
      <c r="G27" s="19" t="s">
        <v>117</v>
      </c>
      <c r="H27" s="1" t="s">
        <v>118</v>
      </c>
      <c r="I27" s="109">
        <v>0</v>
      </c>
      <c r="J27" s="109">
        <v>780000</v>
      </c>
      <c r="K27" s="8" t="s">
        <v>26</v>
      </c>
      <c r="L27" s="9">
        <v>44562</v>
      </c>
      <c r="M27" s="9">
        <v>44926</v>
      </c>
      <c r="N27" s="16">
        <v>44926</v>
      </c>
      <c r="O27" s="55" t="s">
        <v>255</v>
      </c>
      <c r="P27" s="80"/>
    </row>
    <row r="28" spans="1:16" ht="102">
      <c r="A28" s="25">
        <v>24</v>
      </c>
      <c r="B28" s="18" t="s">
        <v>52</v>
      </c>
      <c r="C28" s="18"/>
      <c r="D28" s="7" t="s">
        <v>20</v>
      </c>
      <c r="E28" s="18" t="s">
        <v>372</v>
      </c>
      <c r="F28" s="18" t="s">
        <v>373</v>
      </c>
      <c r="G28" s="19" t="s">
        <v>374</v>
      </c>
      <c r="H28" s="1" t="s">
        <v>375</v>
      </c>
      <c r="I28" s="109">
        <v>0</v>
      </c>
      <c r="J28" s="109">
        <v>668000</v>
      </c>
      <c r="K28" s="8">
        <v>44845</v>
      </c>
      <c r="L28" s="9">
        <v>44845</v>
      </c>
      <c r="M28" s="42">
        <v>44936</v>
      </c>
      <c r="N28" s="16">
        <v>45757</v>
      </c>
      <c r="O28" s="55" t="s">
        <v>308</v>
      </c>
      <c r="P28" s="80" t="s">
        <v>376</v>
      </c>
    </row>
    <row r="29" spans="1:16" ht="63.75" hidden="1">
      <c r="A29" s="25">
        <v>25</v>
      </c>
      <c r="B29" s="18" t="s">
        <v>52</v>
      </c>
      <c r="C29" s="18"/>
      <c r="D29" s="7" t="s">
        <v>29</v>
      </c>
      <c r="E29" s="18" t="s">
        <v>129</v>
      </c>
      <c r="F29" s="18" t="s">
        <v>130</v>
      </c>
      <c r="G29" s="19" t="s">
        <v>131</v>
      </c>
      <c r="H29" s="1" t="s">
        <v>132</v>
      </c>
      <c r="I29" s="109">
        <v>291.72000000000003</v>
      </c>
      <c r="J29" s="109">
        <v>7001.28</v>
      </c>
      <c r="K29" s="8">
        <v>44300</v>
      </c>
      <c r="L29" s="42">
        <v>44300</v>
      </c>
      <c r="M29" s="42">
        <v>45029</v>
      </c>
      <c r="N29" s="16">
        <v>45029</v>
      </c>
      <c r="O29" s="55" t="s">
        <v>255</v>
      </c>
      <c r="P29" s="80"/>
    </row>
    <row r="30" spans="1:16" ht="76.5" hidden="1">
      <c r="A30" s="25">
        <v>26</v>
      </c>
      <c r="B30" s="18" t="s">
        <v>52</v>
      </c>
      <c r="C30" s="18"/>
      <c r="D30" s="7" t="s">
        <v>20</v>
      </c>
      <c r="E30" s="18" t="s">
        <v>377</v>
      </c>
      <c r="F30" s="18" t="s">
        <v>378</v>
      </c>
      <c r="G30" s="19" t="s">
        <v>379</v>
      </c>
      <c r="H30" s="1" t="s">
        <v>380</v>
      </c>
      <c r="I30" s="109">
        <v>0</v>
      </c>
      <c r="J30" s="109">
        <v>145000</v>
      </c>
      <c r="K30" s="8">
        <v>44790</v>
      </c>
      <c r="L30" s="9">
        <v>44790</v>
      </c>
      <c r="M30" s="42">
        <v>45029</v>
      </c>
      <c r="N30" s="16">
        <v>45269</v>
      </c>
      <c r="O30" s="55" t="s">
        <v>337</v>
      </c>
      <c r="P30" s="80"/>
    </row>
    <row r="31" spans="1:16" ht="63.75">
      <c r="A31" s="25">
        <v>27</v>
      </c>
      <c r="B31" s="18" t="s">
        <v>52</v>
      </c>
      <c r="C31" s="18"/>
      <c r="D31" s="7" t="s">
        <v>20</v>
      </c>
      <c r="E31" s="18" t="s">
        <v>90</v>
      </c>
      <c r="F31" s="18" t="s">
        <v>169</v>
      </c>
      <c r="G31" s="19" t="s">
        <v>381</v>
      </c>
      <c r="H31" s="1" t="s">
        <v>382</v>
      </c>
      <c r="I31" s="109">
        <v>1395</v>
      </c>
      <c r="J31" s="109">
        <v>16740</v>
      </c>
      <c r="K31" s="8">
        <v>44700</v>
      </c>
      <c r="L31" s="9">
        <v>44700</v>
      </c>
      <c r="M31" s="9">
        <v>45064</v>
      </c>
      <c r="N31" s="16">
        <v>46525</v>
      </c>
      <c r="O31" s="55" t="s">
        <v>308</v>
      </c>
      <c r="P31" s="80" t="s">
        <v>350</v>
      </c>
    </row>
    <row r="32" spans="1:16" ht="89.25">
      <c r="A32" s="25">
        <v>28</v>
      </c>
      <c r="B32" s="18" t="s">
        <v>52</v>
      </c>
      <c r="C32" s="18"/>
      <c r="D32" s="7" t="s">
        <v>20</v>
      </c>
      <c r="E32" s="18" t="s">
        <v>383</v>
      </c>
      <c r="F32" s="18" t="s">
        <v>87</v>
      </c>
      <c r="G32" s="19" t="s">
        <v>384</v>
      </c>
      <c r="H32" s="1" t="s">
        <v>385</v>
      </c>
      <c r="I32" s="109">
        <v>32666.66</v>
      </c>
      <c r="J32" s="109">
        <v>391999.92</v>
      </c>
      <c r="K32" s="8">
        <v>44713</v>
      </c>
      <c r="L32" s="9">
        <v>44733</v>
      </c>
      <c r="M32" s="9">
        <v>45097</v>
      </c>
      <c r="N32" s="16">
        <v>46558</v>
      </c>
      <c r="O32" s="55" t="s">
        <v>308</v>
      </c>
      <c r="P32" s="80" t="s">
        <v>350</v>
      </c>
    </row>
    <row r="33" spans="1:16" ht="89.25" hidden="1">
      <c r="A33" s="25">
        <v>29</v>
      </c>
      <c r="B33" s="18" t="s">
        <v>52</v>
      </c>
      <c r="C33" s="18"/>
      <c r="D33" s="7" t="s">
        <v>149</v>
      </c>
      <c r="E33" s="18" t="s">
        <v>150</v>
      </c>
      <c r="F33" s="18" t="s">
        <v>151</v>
      </c>
      <c r="G33" s="6" t="s">
        <v>152</v>
      </c>
      <c r="H33" s="1" t="s">
        <v>153</v>
      </c>
      <c r="I33" s="109">
        <v>4063.11</v>
      </c>
      <c r="J33" s="109">
        <v>48757.32</v>
      </c>
      <c r="K33" s="8">
        <v>43157</v>
      </c>
      <c r="L33" s="9">
        <v>43157</v>
      </c>
      <c r="M33" s="9">
        <v>45110</v>
      </c>
      <c r="N33" s="16">
        <v>45110</v>
      </c>
      <c r="O33" s="55" t="s">
        <v>255</v>
      </c>
      <c r="P33" s="80" t="s">
        <v>371</v>
      </c>
    </row>
    <row r="34" spans="1:16" ht="114.75">
      <c r="A34" s="25">
        <v>30</v>
      </c>
      <c r="B34" s="18" t="s">
        <v>52</v>
      </c>
      <c r="C34" s="18"/>
      <c r="D34" s="7" t="s">
        <v>20</v>
      </c>
      <c r="E34" s="18" t="s">
        <v>386</v>
      </c>
      <c r="F34" s="18" t="s">
        <v>387</v>
      </c>
      <c r="G34" s="19" t="s">
        <v>388</v>
      </c>
      <c r="H34" s="1" t="s">
        <v>389</v>
      </c>
      <c r="I34" s="109">
        <v>0</v>
      </c>
      <c r="J34" s="109">
        <v>186750</v>
      </c>
      <c r="K34" s="8">
        <v>44033</v>
      </c>
      <c r="L34" s="9">
        <v>44763</v>
      </c>
      <c r="M34" s="42">
        <v>45127</v>
      </c>
      <c r="N34" s="16">
        <v>45858</v>
      </c>
      <c r="O34" s="55" t="s">
        <v>308</v>
      </c>
      <c r="P34" s="80" t="s">
        <v>350</v>
      </c>
    </row>
    <row r="35" spans="1:16" ht="63.75" hidden="1">
      <c r="A35" s="25">
        <v>31</v>
      </c>
      <c r="B35" s="18" t="s">
        <v>52</v>
      </c>
      <c r="C35" s="18"/>
      <c r="D35" s="7" t="s">
        <v>29</v>
      </c>
      <c r="E35" s="18" t="s">
        <v>55</v>
      </c>
      <c r="F35" s="18" t="s">
        <v>39</v>
      </c>
      <c r="G35" s="19" t="s">
        <v>154</v>
      </c>
      <c r="H35" s="1" t="s">
        <v>155</v>
      </c>
      <c r="I35" s="109">
        <v>0</v>
      </c>
      <c r="J35" s="109">
        <v>32425.8</v>
      </c>
      <c r="K35" s="8">
        <v>44495</v>
      </c>
      <c r="L35" s="9">
        <v>44495</v>
      </c>
      <c r="M35" s="9">
        <v>45164</v>
      </c>
      <c r="N35" s="16">
        <v>45164</v>
      </c>
      <c r="O35" s="55" t="s">
        <v>337</v>
      </c>
      <c r="P35" s="80"/>
    </row>
    <row r="36" spans="1:16" ht="38.25">
      <c r="A36" s="25">
        <v>32</v>
      </c>
      <c r="B36" s="18" t="s">
        <v>52</v>
      </c>
      <c r="C36" s="18"/>
      <c r="D36" s="7" t="s">
        <v>20</v>
      </c>
      <c r="E36" s="18" t="s">
        <v>390</v>
      </c>
      <c r="F36" s="18" t="s">
        <v>391</v>
      </c>
      <c r="G36" s="19" t="s">
        <v>392</v>
      </c>
      <c r="H36" s="1" t="s">
        <v>393</v>
      </c>
      <c r="I36" s="109">
        <v>0</v>
      </c>
      <c r="J36" s="109">
        <v>13250</v>
      </c>
      <c r="K36" s="8">
        <v>44812</v>
      </c>
      <c r="L36" s="9">
        <v>44822</v>
      </c>
      <c r="M36" s="9">
        <v>45186</v>
      </c>
      <c r="N36" s="16">
        <v>46647</v>
      </c>
      <c r="O36" s="55" t="s">
        <v>308</v>
      </c>
      <c r="P36" s="80" t="s">
        <v>350</v>
      </c>
    </row>
    <row r="37" spans="1:16" ht="38.25" hidden="1">
      <c r="A37" s="25">
        <v>33</v>
      </c>
      <c r="B37" s="18" t="s">
        <v>52</v>
      </c>
      <c r="C37" s="18"/>
      <c r="D37" s="7" t="s">
        <v>29</v>
      </c>
      <c r="E37" s="18" t="s">
        <v>394</v>
      </c>
      <c r="F37" s="18" t="s">
        <v>372</v>
      </c>
      <c r="G37" s="19" t="s">
        <v>395</v>
      </c>
      <c r="H37" s="1" t="s">
        <v>396</v>
      </c>
      <c r="I37" s="109">
        <v>0</v>
      </c>
      <c r="J37" s="109">
        <v>32900</v>
      </c>
      <c r="K37" s="8">
        <v>44826</v>
      </c>
      <c r="L37" s="9">
        <v>44826</v>
      </c>
      <c r="M37" s="9">
        <v>45190</v>
      </c>
      <c r="N37" s="16">
        <v>45190</v>
      </c>
      <c r="O37" s="55" t="s">
        <v>337</v>
      </c>
      <c r="P37" s="80"/>
    </row>
    <row r="38" spans="1:16" ht="25.5" hidden="1">
      <c r="A38" s="25">
        <v>34</v>
      </c>
      <c r="B38" s="18" t="s">
        <v>52</v>
      </c>
      <c r="C38" s="18"/>
      <c r="D38" s="7" t="s">
        <v>20</v>
      </c>
      <c r="E38" s="18" t="s">
        <v>397</v>
      </c>
      <c r="F38" s="18" t="s">
        <v>398</v>
      </c>
      <c r="G38" s="19" t="s">
        <v>399</v>
      </c>
      <c r="H38" s="1" t="s">
        <v>400</v>
      </c>
      <c r="I38" s="109">
        <v>0</v>
      </c>
      <c r="J38" s="109">
        <v>2499900</v>
      </c>
      <c r="K38" s="8">
        <v>44845</v>
      </c>
      <c r="L38" s="9">
        <v>44845</v>
      </c>
      <c r="M38" s="9">
        <v>45209</v>
      </c>
      <c r="N38" s="16">
        <v>45209</v>
      </c>
      <c r="O38" s="55" t="s">
        <v>337</v>
      </c>
      <c r="P38" s="80"/>
    </row>
    <row r="39" spans="1:16" ht="25.5" hidden="1">
      <c r="A39" s="25">
        <v>35</v>
      </c>
      <c r="B39" s="18" t="s">
        <v>52</v>
      </c>
      <c r="C39" s="7" t="s">
        <v>20</v>
      </c>
      <c r="D39" s="7" t="s">
        <v>20</v>
      </c>
      <c r="E39" s="18" t="s">
        <v>397</v>
      </c>
      <c r="F39" s="18" t="s">
        <v>401</v>
      </c>
      <c r="G39" s="19" t="s">
        <v>402</v>
      </c>
      <c r="H39" s="1" t="s">
        <v>400</v>
      </c>
      <c r="I39" s="109">
        <v>0</v>
      </c>
      <c r="J39" s="109">
        <v>347337.5</v>
      </c>
      <c r="K39" s="8">
        <v>44845</v>
      </c>
      <c r="L39" s="9">
        <v>44845</v>
      </c>
      <c r="M39" s="9">
        <v>45209</v>
      </c>
      <c r="N39" s="16">
        <v>45209</v>
      </c>
      <c r="O39" s="55" t="s">
        <v>337</v>
      </c>
      <c r="P39" s="80"/>
    </row>
    <row r="40" spans="1:16" ht="38.25">
      <c r="A40" s="25">
        <v>36</v>
      </c>
      <c r="B40" s="18" t="s">
        <v>52</v>
      </c>
      <c r="C40" s="18"/>
      <c r="D40" s="7" t="s">
        <v>20</v>
      </c>
      <c r="E40" s="18" t="s">
        <v>403</v>
      </c>
      <c r="F40" s="18" t="s">
        <v>403</v>
      </c>
      <c r="G40" s="19" t="s">
        <v>404</v>
      </c>
      <c r="H40" s="1" t="s">
        <v>405</v>
      </c>
      <c r="I40" s="109">
        <v>0</v>
      </c>
      <c r="J40" s="109">
        <v>13000</v>
      </c>
      <c r="K40" s="8">
        <v>44117</v>
      </c>
      <c r="L40" s="9">
        <v>44847</v>
      </c>
      <c r="M40" s="42">
        <v>45211</v>
      </c>
      <c r="N40" s="16">
        <v>45942</v>
      </c>
      <c r="O40" s="55" t="s">
        <v>308</v>
      </c>
      <c r="P40" s="80" t="s">
        <v>350</v>
      </c>
    </row>
    <row r="41" spans="1:16" ht="38.25" hidden="1">
      <c r="A41" s="25">
        <v>37</v>
      </c>
      <c r="B41" s="18" t="s">
        <v>52</v>
      </c>
      <c r="C41" s="7"/>
      <c r="D41" s="7" t="s">
        <v>29</v>
      </c>
      <c r="E41" s="18" t="s">
        <v>401</v>
      </c>
      <c r="F41" s="18" t="s">
        <v>406</v>
      </c>
      <c r="G41" s="19" t="s">
        <v>407</v>
      </c>
      <c r="H41" s="1" t="s">
        <v>408</v>
      </c>
      <c r="I41" s="109">
        <v>0</v>
      </c>
      <c r="J41" s="109">
        <v>25699</v>
      </c>
      <c r="K41" s="8">
        <v>44865</v>
      </c>
      <c r="L41" s="9">
        <v>44865</v>
      </c>
      <c r="M41" s="9">
        <v>45229</v>
      </c>
      <c r="N41" s="16">
        <v>45229</v>
      </c>
      <c r="O41" s="55" t="s">
        <v>337</v>
      </c>
      <c r="P41" s="80"/>
    </row>
    <row r="42" spans="1:16" ht="102">
      <c r="A42" s="25">
        <v>38</v>
      </c>
      <c r="B42" s="18" t="s">
        <v>261</v>
      </c>
      <c r="C42" s="18"/>
      <c r="D42" s="7" t="s">
        <v>59</v>
      </c>
      <c r="E42" s="18" t="s">
        <v>352</v>
      </c>
      <c r="F42" s="18" t="s">
        <v>409</v>
      </c>
      <c r="G42" s="19" t="s">
        <v>410</v>
      </c>
      <c r="H42" s="1" t="s">
        <v>411</v>
      </c>
      <c r="I42" s="109">
        <v>0</v>
      </c>
      <c r="J42" s="109">
        <v>7990</v>
      </c>
      <c r="K42" s="8">
        <v>44083</v>
      </c>
      <c r="L42" s="9">
        <v>44852</v>
      </c>
      <c r="M42" s="9">
        <v>45216</v>
      </c>
      <c r="N42" s="16">
        <v>45947</v>
      </c>
      <c r="O42" s="55" t="s">
        <v>308</v>
      </c>
      <c r="P42" s="80"/>
    </row>
    <row r="43" spans="1:16" ht="51" hidden="1">
      <c r="A43" s="25">
        <v>39</v>
      </c>
      <c r="B43" s="18" t="s">
        <v>412</v>
      </c>
      <c r="C43" s="18"/>
      <c r="D43" s="7" t="s">
        <v>20</v>
      </c>
      <c r="E43" s="18" t="s">
        <v>50</v>
      </c>
      <c r="F43" s="18" t="s">
        <v>279</v>
      </c>
      <c r="G43" s="6" t="s">
        <v>281</v>
      </c>
      <c r="H43" s="1" t="s">
        <v>282</v>
      </c>
      <c r="I43" s="117">
        <v>0</v>
      </c>
      <c r="J43" s="109">
        <v>62940</v>
      </c>
      <c r="K43" s="8">
        <v>44466</v>
      </c>
      <c r="L43" s="9">
        <v>44466</v>
      </c>
      <c r="M43" s="9">
        <v>44830</v>
      </c>
      <c r="N43" s="16">
        <v>44830</v>
      </c>
      <c r="O43" s="55" t="s">
        <v>337</v>
      </c>
      <c r="P43" s="80" t="s">
        <v>413</v>
      </c>
    </row>
    <row r="44" spans="1:16" ht="25.5" hidden="1">
      <c r="A44" s="25">
        <v>40</v>
      </c>
      <c r="B44" s="18" t="s">
        <v>412</v>
      </c>
      <c r="C44" s="18"/>
      <c r="D44" s="7" t="s">
        <v>20</v>
      </c>
      <c r="E44" s="18" t="s">
        <v>414</v>
      </c>
      <c r="F44" s="18" t="s">
        <v>143</v>
      </c>
      <c r="G44" s="19" t="s">
        <v>415</v>
      </c>
      <c r="H44" s="1" t="s">
        <v>416</v>
      </c>
      <c r="I44" s="117">
        <v>0</v>
      </c>
      <c r="J44" s="109">
        <v>66168</v>
      </c>
      <c r="K44" s="8">
        <v>44831</v>
      </c>
      <c r="L44" s="9">
        <v>44831</v>
      </c>
      <c r="M44" s="9">
        <v>44830</v>
      </c>
      <c r="N44" s="16">
        <v>44830</v>
      </c>
      <c r="O44" s="55" t="s">
        <v>255</v>
      </c>
      <c r="P44" s="80" t="s">
        <v>417</v>
      </c>
    </row>
    <row r="45" spans="1:16" ht="25.5" hidden="1">
      <c r="A45" s="25">
        <v>41</v>
      </c>
      <c r="B45" s="18" t="s">
        <v>412</v>
      </c>
      <c r="C45" s="7" t="s">
        <v>20</v>
      </c>
      <c r="D45" s="7" t="s">
        <v>20</v>
      </c>
      <c r="E45" s="18" t="s">
        <v>414</v>
      </c>
      <c r="F45" s="18" t="s">
        <v>174</v>
      </c>
      <c r="G45" s="19" t="s">
        <v>418</v>
      </c>
      <c r="H45" s="1" t="s">
        <v>419</v>
      </c>
      <c r="I45" s="117">
        <v>0</v>
      </c>
      <c r="J45" s="109">
        <v>9500.5</v>
      </c>
      <c r="K45" s="8">
        <v>44831</v>
      </c>
      <c r="L45" s="9">
        <v>44831</v>
      </c>
      <c r="M45" s="9">
        <v>44830</v>
      </c>
      <c r="N45" s="16">
        <v>44830</v>
      </c>
      <c r="O45" s="55" t="s">
        <v>255</v>
      </c>
      <c r="P45" s="80" t="s">
        <v>417</v>
      </c>
    </row>
    <row r="46" spans="1:16" ht="25.5" hidden="1">
      <c r="A46" s="25">
        <v>42</v>
      </c>
      <c r="B46" s="18" t="s">
        <v>412</v>
      </c>
      <c r="C46" s="7" t="s">
        <v>20</v>
      </c>
      <c r="D46" s="7" t="s">
        <v>20</v>
      </c>
      <c r="E46" s="18" t="s">
        <v>414</v>
      </c>
      <c r="F46" s="18" t="s">
        <v>106</v>
      </c>
      <c r="G46" s="19" t="s">
        <v>420</v>
      </c>
      <c r="H46" s="1" t="s">
        <v>421</v>
      </c>
      <c r="I46" s="117">
        <v>0</v>
      </c>
      <c r="J46" s="109">
        <v>13272</v>
      </c>
      <c r="K46" s="8">
        <v>44831</v>
      </c>
      <c r="L46" s="9">
        <v>44831</v>
      </c>
      <c r="M46" s="9">
        <v>44830</v>
      </c>
      <c r="N46" s="16">
        <v>44830</v>
      </c>
      <c r="O46" s="55" t="s">
        <v>255</v>
      </c>
      <c r="P46" s="80" t="s">
        <v>417</v>
      </c>
    </row>
    <row r="47" spans="1:16" hidden="1">
      <c r="A47" s="25">
        <v>43</v>
      </c>
      <c r="B47" s="18" t="s">
        <v>412</v>
      </c>
      <c r="C47" s="18"/>
      <c r="D47" s="7" t="s">
        <v>20</v>
      </c>
      <c r="E47" s="18" t="s">
        <v>414</v>
      </c>
      <c r="F47" s="18" t="s">
        <v>422</v>
      </c>
      <c r="G47" s="6" t="s">
        <v>415</v>
      </c>
      <c r="H47" s="1" t="s">
        <v>423</v>
      </c>
      <c r="I47" s="117">
        <v>0</v>
      </c>
      <c r="J47" s="109">
        <v>36340.199999999997</v>
      </c>
      <c r="K47" s="8">
        <v>44511</v>
      </c>
      <c r="L47" s="9">
        <v>44509</v>
      </c>
      <c r="M47" s="9">
        <v>44873</v>
      </c>
      <c r="N47" s="16">
        <v>44873</v>
      </c>
      <c r="O47" s="55" t="s">
        <v>337</v>
      </c>
      <c r="P47" s="80" t="s">
        <v>417</v>
      </c>
    </row>
    <row r="48" spans="1:16" ht="25.5" hidden="1">
      <c r="A48" s="25">
        <v>44</v>
      </c>
      <c r="B48" s="18" t="s">
        <v>412</v>
      </c>
      <c r="C48" s="18"/>
      <c r="D48" s="7" t="s">
        <v>20</v>
      </c>
      <c r="E48" s="18" t="s">
        <v>414</v>
      </c>
      <c r="F48" s="18" t="s">
        <v>424</v>
      </c>
      <c r="G48" s="6" t="s">
        <v>425</v>
      </c>
      <c r="H48" s="1" t="s">
        <v>423</v>
      </c>
      <c r="I48" s="117">
        <v>0</v>
      </c>
      <c r="J48" s="109">
        <v>12246</v>
      </c>
      <c r="K48" s="8">
        <v>44511</v>
      </c>
      <c r="L48" s="9">
        <v>44511</v>
      </c>
      <c r="M48" s="9">
        <v>44875</v>
      </c>
      <c r="N48" s="16">
        <v>44875</v>
      </c>
      <c r="O48" s="55" t="s">
        <v>337</v>
      </c>
      <c r="P48" s="80" t="s">
        <v>417</v>
      </c>
    </row>
    <row r="49" spans="1:16" ht="25.5" hidden="1">
      <c r="A49" s="25">
        <v>45</v>
      </c>
      <c r="B49" s="18" t="s">
        <v>412</v>
      </c>
      <c r="C49" s="18"/>
      <c r="D49" s="7" t="s">
        <v>20</v>
      </c>
      <c r="E49" s="18" t="s">
        <v>94</v>
      </c>
      <c r="F49" s="18" t="s">
        <v>69</v>
      </c>
      <c r="G49" s="6" t="s">
        <v>284</v>
      </c>
      <c r="H49" s="1" t="s">
        <v>285</v>
      </c>
      <c r="I49" s="117">
        <v>0</v>
      </c>
      <c r="J49" s="109">
        <v>43622</v>
      </c>
      <c r="K49" s="8">
        <v>44623</v>
      </c>
      <c r="L49" s="9">
        <v>44623</v>
      </c>
      <c r="M49" s="9">
        <v>44987</v>
      </c>
      <c r="N49" s="16">
        <v>44987</v>
      </c>
      <c r="O49" s="55" t="s">
        <v>255</v>
      </c>
      <c r="P49" s="80" t="s">
        <v>413</v>
      </c>
    </row>
    <row r="50" spans="1:16" ht="25.5" hidden="1">
      <c r="A50" s="25">
        <v>46</v>
      </c>
      <c r="B50" s="18" t="s">
        <v>412</v>
      </c>
      <c r="C50" s="18"/>
      <c r="D50" s="7" t="s">
        <v>20</v>
      </c>
      <c r="E50" s="18" t="s">
        <v>170</v>
      </c>
      <c r="F50" s="18" t="s">
        <v>68</v>
      </c>
      <c r="G50" s="6" t="s">
        <v>286</v>
      </c>
      <c r="H50" s="1" t="s">
        <v>282</v>
      </c>
      <c r="I50" s="117">
        <v>0</v>
      </c>
      <c r="J50" s="109">
        <v>39500</v>
      </c>
      <c r="K50" s="8">
        <v>44623</v>
      </c>
      <c r="L50" s="9">
        <v>44623</v>
      </c>
      <c r="M50" s="9">
        <v>44987</v>
      </c>
      <c r="N50" s="16">
        <v>44987</v>
      </c>
      <c r="O50" s="55" t="s">
        <v>255</v>
      </c>
      <c r="P50" s="80" t="s">
        <v>413</v>
      </c>
    </row>
    <row r="51" spans="1:16" ht="25.5" hidden="1">
      <c r="A51" s="25">
        <v>47</v>
      </c>
      <c r="B51" s="18" t="s">
        <v>412</v>
      </c>
      <c r="C51" s="18"/>
      <c r="D51" s="7" t="s">
        <v>20</v>
      </c>
      <c r="E51" s="18" t="s">
        <v>170</v>
      </c>
      <c r="F51" s="18" t="s">
        <v>176</v>
      </c>
      <c r="G51" s="6" t="s">
        <v>287</v>
      </c>
      <c r="H51" s="1" t="s">
        <v>288</v>
      </c>
      <c r="I51" s="117">
        <v>0</v>
      </c>
      <c r="J51" s="109">
        <f>53987.1+5947.8</f>
        <v>59934.9</v>
      </c>
      <c r="K51" s="8">
        <v>44623</v>
      </c>
      <c r="L51" s="9">
        <v>44623</v>
      </c>
      <c r="M51" s="9">
        <v>44987</v>
      </c>
      <c r="N51" s="16">
        <v>44987</v>
      </c>
      <c r="O51" s="55" t="s">
        <v>255</v>
      </c>
      <c r="P51" s="80" t="s">
        <v>413</v>
      </c>
    </row>
    <row r="52" spans="1:16" ht="25.5" hidden="1">
      <c r="A52" s="25">
        <v>48</v>
      </c>
      <c r="B52" s="18" t="s">
        <v>412</v>
      </c>
      <c r="C52" s="18"/>
      <c r="D52" s="7" t="s">
        <v>20</v>
      </c>
      <c r="E52" s="18" t="s">
        <v>174</v>
      </c>
      <c r="F52" s="18" t="s">
        <v>94</v>
      </c>
      <c r="G52" s="6" t="s">
        <v>284</v>
      </c>
      <c r="H52" s="1" t="s">
        <v>291</v>
      </c>
      <c r="I52" s="117">
        <v>0</v>
      </c>
      <c r="J52" s="109">
        <v>50000</v>
      </c>
      <c r="K52" s="8">
        <v>44669</v>
      </c>
      <c r="L52" s="9">
        <v>44669</v>
      </c>
      <c r="M52" s="9">
        <v>45033</v>
      </c>
      <c r="N52" s="16">
        <v>45033</v>
      </c>
      <c r="O52" s="55" t="s">
        <v>255</v>
      </c>
      <c r="P52" s="80" t="s">
        <v>413</v>
      </c>
    </row>
    <row r="53" spans="1:16" ht="25.5" hidden="1">
      <c r="A53" s="25">
        <v>49</v>
      </c>
      <c r="B53" s="18" t="s">
        <v>412</v>
      </c>
      <c r="C53" s="18"/>
      <c r="D53" s="7" t="s">
        <v>20</v>
      </c>
      <c r="E53" s="18" t="s">
        <v>126</v>
      </c>
      <c r="F53" s="18" t="s">
        <v>170</v>
      </c>
      <c r="G53" s="6" t="s">
        <v>293</v>
      </c>
      <c r="H53" s="1" t="s">
        <v>426</v>
      </c>
      <c r="I53" s="117">
        <v>0</v>
      </c>
      <c r="J53" s="109">
        <v>20454.2</v>
      </c>
      <c r="K53" s="8">
        <v>44746</v>
      </c>
      <c r="L53" s="9">
        <v>44746</v>
      </c>
      <c r="M53" s="9">
        <v>45110</v>
      </c>
      <c r="N53" s="16">
        <v>45110</v>
      </c>
      <c r="O53" s="55" t="s">
        <v>255</v>
      </c>
      <c r="P53" s="80" t="s">
        <v>413</v>
      </c>
    </row>
    <row r="54" spans="1:16" ht="25.5" hidden="1">
      <c r="A54" s="25">
        <v>50</v>
      </c>
      <c r="B54" s="18" t="s">
        <v>412</v>
      </c>
      <c r="C54" s="18"/>
      <c r="D54" s="7" t="s">
        <v>20</v>
      </c>
      <c r="E54" s="18" t="s">
        <v>126</v>
      </c>
      <c r="F54" s="18" t="s">
        <v>125</v>
      </c>
      <c r="G54" s="6" t="s">
        <v>295</v>
      </c>
      <c r="H54" s="1" t="s">
        <v>426</v>
      </c>
      <c r="I54" s="117">
        <v>0</v>
      </c>
      <c r="J54" s="109">
        <v>2197.44</v>
      </c>
      <c r="K54" s="8">
        <v>44746</v>
      </c>
      <c r="L54" s="9">
        <v>44746</v>
      </c>
      <c r="M54" s="9">
        <v>45110</v>
      </c>
      <c r="N54" s="16">
        <v>45110</v>
      </c>
      <c r="O54" s="55" t="s">
        <v>255</v>
      </c>
      <c r="P54" s="80" t="s">
        <v>413</v>
      </c>
    </row>
    <row r="55" spans="1:16" ht="25.5" hidden="1">
      <c r="A55" s="25">
        <v>51</v>
      </c>
      <c r="B55" s="18" t="s">
        <v>412</v>
      </c>
      <c r="C55" s="18"/>
      <c r="D55" s="7" t="s">
        <v>20</v>
      </c>
      <c r="E55" s="18" t="s">
        <v>126</v>
      </c>
      <c r="F55" s="18" t="s">
        <v>137</v>
      </c>
      <c r="G55" s="6" t="s">
        <v>298</v>
      </c>
      <c r="H55" s="1" t="s">
        <v>426</v>
      </c>
      <c r="I55" s="117">
        <v>0</v>
      </c>
      <c r="J55" s="109">
        <v>37550</v>
      </c>
      <c r="K55" s="8">
        <v>44746</v>
      </c>
      <c r="L55" s="9">
        <v>44746</v>
      </c>
      <c r="M55" s="9">
        <v>45110</v>
      </c>
      <c r="N55" s="16">
        <v>45110</v>
      </c>
      <c r="O55" s="55" t="s">
        <v>255</v>
      </c>
      <c r="P55" s="80" t="s">
        <v>413</v>
      </c>
    </row>
    <row r="56" spans="1:16" ht="38.25" hidden="1">
      <c r="A56" s="25">
        <v>52</v>
      </c>
      <c r="B56" s="18" t="s">
        <v>412</v>
      </c>
      <c r="C56" s="18"/>
      <c r="D56" s="7" t="s">
        <v>20</v>
      </c>
      <c r="E56" s="18" t="s">
        <v>126</v>
      </c>
      <c r="F56" s="18" t="s">
        <v>140</v>
      </c>
      <c r="G56" s="19" t="s">
        <v>300</v>
      </c>
      <c r="H56" s="1" t="s">
        <v>426</v>
      </c>
      <c r="I56" s="117">
        <v>0</v>
      </c>
      <c r="J56" s="109">
        <v>53385.599999999999</v>
      </c>
      <c r="K56" s="8">
        <v>44746</v>
      </c>
      <c r="L56" s="9">
        <v>44746</v>
      </c>
      <c r="M56" s="9">
        <v>45110</v>
      </c>
      <c r="N56" s="16">
        <v>45110</v>
      </c>
      <c r="O56" s="55" t="s">
        <v>255</v>
      </c>
      <c r="P56" s="80" t="s">
        <v>413</v>
      </c>
    </row>
    <row r="57" spans="1:16" ht="25.5" hidden="1">
      <c r="A57" s="25">
        <v>53</v>
      </c>
      <c r="B57" s="18" t="s">
        <v>412</v>
      </c>
      <c r="C57" s="18"/>
      <c r="D57" s="7" t="s">
        <v>20</v>
      </c>
      <c r="E57" s="18" t="s">
        <v>427</v>
      </c>
      <c r="F57" s="18" t="s">
        <v>81</v>
      </c>
      <c r="G57" s="19" t="s">
        <v>428</v>
      </c>
      <c r="H57" s="1" t="s">
        <v>429</v>
      </c>
      <c r="I57" s="117">
        <v>0</v>
      </c>
      <c r="J57" s="109">
        <v>54600</v>
      </c>
      <c r="K57" s="8">
        <v>44854</v>
      </c>
      <c r="L57" s="9">
        <v>44854</v>
      </c>
      <c r="M57" s="9">
        <v>45218</v>
      </c>
      <c r="N57" s="16">
        <v>45218</v>
      </c>
      <c r="O57" s="55" t="s">
        <v>255</v>
      </c>
      <c r="P57" s="80"/>
    </row>
    <row r="58" spans="1:16" ht="38.25">
      <c r="A58" s="25">
        <v>54</v>
      </c>
      <c r="B58" s="18" t="s">
        <v>412</v>
      </c>
      <c r="C58" s="18"/>
      <c r="D58" s="7" t="s">
        <v>20</v>
      </c>
      <c r="E58" s="18" t="s">
        <v>26</v>
      </c>
      <c r="F58" s="18" t="s">
        <v>430</v>
      </c>
      <c r="G58" s="19" t="s">
        <v>431</v>
      </c>
      <c r="H58" s="1" t="s">
        <v>432</v>
      </c>
      <c r="I58" s="109">
        <v>0</v>
      </c>
      <c r="J58" s="109">
        <f>187500+18750+28125</f>
        <v>234375</v>
      </c>
      <c r="K58" s="8">
        <v>44473</v>
      </c>
      <c r="L58" s="9">
        <v>44473</v>
      </c>
      <c r="M58" s="9">
        <v>45386</v>
      </c>
      <c r="N58" s="16">
        <v>46298</v>
      </c>
      <c r="O58" s="55" t="s">
        <v>308</v>
      </c>
      <c r="P58" s="80" t="s">
        <v>433</v>
      </c>
    </row>
    <row r="59" spans="1:16" ht="51">
      <c r="A59" s="25">
        <v>55</v>
      </c>
      <c r="B59" s="18" t="s">
        <v>263</v>
      </c>
      <c r="C59" s="18"/>
      <c r="D59" s="7" t="s">
        <v>59</v>
      </c>
      <c r="E59" s="18" t="s">
        <v>434</v>
      </c>
      <c r="F59" s="18" t="s">
        <v>435</v>
      </c>
      <c r="G59" s="6" t="s">
        <v>436</v>
      </c>
      <c r="H59" s="1" t="s">
        <v>437</v>
      </c>
      <c r="I59" s="109">
        <v>2500</v>
      </c>
      <c r="J59" s="109">
        <v>53825</v>
      </c>
      <c r="K59" s="8">
        <v>43588</v>
      </c>
      <c r="L59" s="9">
        <v>44562</v>
      </c>
      <c r="M59" s="42">
        <v>44926</v>
      </c>
      <c r="N59" s="16">
        <v>45414</v>
      </c>
      <c r="O59" s="55" t="s">
        <v>308</v>
      </c>
      <c r="P59" s="97" t="s">
        <v>438</v>
      </c>
    </row>
    <row r="60" spans="1:16" ht="191.25">
      <c r="A60" s="25">
        <v>56</v>
      </c>
      <c r="B60" s="18" t="s">
        <v>263</v>
      </c>
      <c r="C60" s="18"/>
      <c r="D60" s="7" t="s">
        <v>59</v>
      </c>
      <c r="E60" s="18" t="s">
        <v>439</v>
      </c>
      <c r="F60" s="18" t="s">
        <v>125</v>
      </c>
      <c r="G60" s="19" t="s">
        <v>440</v>
      </c>
      <c r="H60" s="1" t="s">
        <v>441</v>
      </c>
      <c r="I60" s="109">
        <v>2500</v>
      </c>
      <c r="J60" s="109">
        <v>57250</v>
      </c>
      <c r="K60" s="8">
        <v>44700</v>
      </c>
      <c r="L60" s="9">
        <v>44700</v>
      </c>
      <c r="M60" s="9">
        <v>45064</v>
      </c>
      <c r="N60" s="16">
        <v>46525</v>
      </c>
      <c r="O60" s="55" t="s">
        <v>308</v>
      </c>
      <c r="P60" s="97" t="s">
        <v>438</v>
      </c>
    </row>
    <row r="61" spans="1:16" ht="89.25" hidden="1">
      <c r="A61" s="25">
        <v>57</v>
      </c>
      <c r="B61" s="18" t="s">
        <v>96</v>
      </c>
      <c r="C61" s="18"/>
      <c r="D61" s="7" t="s">
        <v>59</v>
      </c>
      <c r="E61" s="18" t="s">
        <v>93</v>
      </c>
      <c r="F61" s="18" t="s">
        <v>94</v>
      </c>
      <c r="G61" s="19" t="s">
        <v>95</v>
      </c>
      <c r="H61" s="1" t="s">
        <v>97</v>
      </c>
      <c r="I61" s="109">
        <v>0</v>
      </c>
      <c r="J61" s="109">
        <v>13500</v>
      </c>
      <c r="K61" s="8">
        <v>44676</v>
      </c>
      <c r="L61" s="9">
        <v>44676</v>
      </c>
      <c r="M61" s="9">
        <v>44926</v>
      </c>
      <c r="N61" s="16">
        <v>44926</v>
      </c>
      <c r="O61" s="55" t="s">
        <v>337</v>
      </c>
      <c r="P61" s="80"/>
    </row>
    <row r="62" spans="1:16" ht="25.5">
      <c r="A62" s="25">
        <v>58</v>
      </c>
      <c r="B62" s="18" t="s">
        <v>266</v>
      </c>
      <c r="C62" s="18"/>
      <c r="D62" s="7" t="s">
        <v>149</v>
      </c>
      <c r="E62" s="18" t="s">
        <v>442</v>
      </c>
      <c r="F62" s="18" t="s">
        <v>443</v>
      </c>
      <c r="G62" s="6" t="s">
        <v>444</v>
      </c>
      <c r="H62" s="1" t="s">
        <v>445</v>
      </c>
      <c r="I62" s="109">
        <v>0</v>
      </c>
      <c r="J62" s="109">
        <v>200000</v>
      </c>
      <c r="K62" s="8">
        <v>43192</v>
      </c>
      <c r="L62" s="9">
        <v>44562</v>
      </c>
      <c r="M62" s="42">
        <v>44926</v>
      </c>
      <c r="N62" s="16">
        <v>45017</v>
      </c>
      <c r="O62" s="55" t="s">
        <v>308</v>
      </c>
      <c r="P62" s="80" t="s">
        <v>350</v>
      </c>
    </row>
    <row r="63" spans="1:16" ht="38.25">
      <c r="A63" s="25">
        <v>59</v>
      </c>
      <c r="B63" s="18" t="s">
        <v>266</v>
      </c>
      <c r="C63" s="18"/>
      <c r="D63" s="7" t="s">
        <v>59</v>
      </c>
      <c r="E63" s="18" t="s">
        <v>387</v>
      </c>
      <c r="F63" s="18" t="s">
        <v>446</v>
      </c>
      <c r="G63" s="19" t="s">
        <v>447</v>
      </c>
      <c r="H63" s="1" t="s">
        <v>448</v>
      </c>
      <c r="I63" s="109">
        <v>0</v>
      </c>
      <c r="J63" s="109">
        <v>10865</v>
      </c>
      <c r="K63" s="8">
        <v>43977</v>
      </c>
      <c r="L63" s="9">
        <v>44726</v>
      </c>
      <c r="M63" s="42">
        <v>45090</v>
      </c>
      <c r="N63" s="44">
        <v>45821</v>
      </c>
      <c r="O63" s="55" t="s">
        <v>308</v>
      </c>
      <c r="P63" s="80" t="s">
        <v>350</v>
      </c>
    </row>
    <row r="64" spans="1:16" hidden="1">
      <c r="A64" s="25">
        <v>60</v>
      </c>
      <c r="B64" s="18" t="s">
        <v>37</v>
      </c>
      <c r="C64" s="18"/>
      <c r="D64" s="7" t="s">
        <v>29</v>
      </c>
      <c r="E64" s="18" t="s">
        <v>449</v>
      </c>
      <c r="F64" s="18" t="s">
        <v>450</v>
      </c>
      <c r="G64" s="6" t="s">
        <v>451</v>
      </c>
      <c r="H64" s="1" t="s">
        <v>452</v>
      </c>
      <c r="I64" s="109">
        <v>0</v>
      </c>
      <c r="J64" s="109">
        <v>266821.62</v>
      </c>
      <c r="K64" s="8">
        <v>43466</v>
      </c>
      <c r="L64" s="9">
        <v>43466</v>
      </c>
      <c r="M64" s="9">
        <v>45291</v>
      </c>
      <c r="N64" s="16">
        <v>45291</v>
      </c>
      <c r="O64" s="55" t="s">
        <v>255</v>
      </c>
      <c r="P64" s="80" t="s">
        <v>350</v>
      </c>
    </row>
    <row r="65" spans="1:16" ht="25.5">
      <c r="A65" s="25">
        <v>61</v>
      </c>
      <c r="B65" s="18" t="s">
        <v>108</v>
      </c>
      <c r="C65" s="18"/>
      <c r="D65" s="7" t="s">
        <v>149</v>
      </c>
      <c r="E65" s="18" t="s">
        <v>453</v>
      </c>
      <c r="F65" s="18" t="s">
        <v>454</v>
      </c>
      <c r="G65" s="6" t="s">
        <v>374</v>
      </c>
      <c r="H65" s="1" t="s">
        <v>455</v>
      </c>
      <c r="I65" s="109">
        <v>0</v>
      </c>
      <c r="J65" s="109">
        <v>99783.67</v>
      </c>
      <c r="K65" s="8">
        <v>43290</v>
      </c>
      <c r="L65" s="9">
        <v>44562</v>
      </c>
      <c r="M65" s="42">
        <v>44926</v>
      </c>
      <c r="N65" s="16"/>
      <c r="O65" s="55" t="s">
        <v>308</v>
      </c>
      <c r="P65" s="80"/>
    </row>
    <row r="66" spans="1:16" ht="38.25" hidden="1">
      <c r="A66" s="25">
        <v>62</v>
      </c>
      <c r="B66" s="18" t="s">
        <v>108</v>
      </c>
      <c r="C66" s="18"/>
      <c r="D66" s="7" t="s">
        <v>29</v>
      </c>
      <c r="E66" s="18" t="s">
        <v>105</v>
      </c>
      <c r="F66" s="18" t="s">
        <v>106</v>
      </c>
      <c r="G66" s="19" t="s">
        <v>107</v>
      </c>
      <c r="H66" s="1" t="s">
        <v>109</v>
      </c>
      <c r="I66" s="109">
        <v>972.47</v>
      </c>
      <c r="J66" s="109">
        <v>5834.82</v>
      </c>
      <c r="K66" s="8">
        <v>44714</v>
      </c>
      <c r="L66" s="9">
        <v>44743</v>
      </c>
      <c r="M66" s="9">
        <v>44926</v>
      </c>
      <c r="N66" s="16">
        <v>44926</v>
      </c>
      <c r="O66" s="55" t="s">
        <v>337</v>
      </c>
      <c r="P66" s="80"/>
    </row>
    <row r="67" spans="1:16" ht="25.5" hidden="1">
      <c r="A67" s="25">
        <v>63</v>
      </c>
      <c r="B67" s="18" t="s">
        <v>108</v>
      </c>
      <c r="C67" s="18"/>
      <c r="D67" s="7" t="s">
        <v>20</v>
      </c>
      <c r="E67" s="18" t="s">
        <v>125</v>
      </c>
      <c r="F67" s="18" t="s">
        <v>126</v>
      </c>
      <c r="G67" s="19" t="s">
        <v>127</v>
      </c>
      <c r="H67" s="1" t="s">
        <v>128</v>
      </c>
      <c r="I67" s="109">
        <v>0</v>
      </c>
      <c r="J67" s="109">
        <v>26300</v>
      </c>
      <c r="K67" s="8">
        <v>44629</v>
      </c>
      <c r="L67" s="9">
        <v>44629</v>
      </c>
      <c r="M67" s="9">
        <v>44993</v>
      </c>
      <c r="N67" s="16">
        <v>44993</v>
      </c>
      <c r="O67" s="55" t="s">
        <v>337</v>
      </c>
      <c r="P67" s="80"/>
    </row>
    <row r="68" spans="1:16" ht="102">
      <c r="A68" s="25">
        <v>64</v>
      </c>
      <c r="B68" s="18" t="s">
        <v>108</v>
      </c>
      <c r="C68" s="18"/>
      <c r="D68" s="7" t="s">
        <v>20</v>
      </c>
      <c r="E68" s="18" t="s">
        <v>456</v>
      </c>
      <c r="F68" s="18" t="s">
        <v>457</v>
      </c>
      <c r="G68" s="19" t="s">
        <v>458</v>
      </c>
      <c r="H68" s="1" t="s">
        <v>459</v>
      </c>
      <c r="I68" s="109">
        <v>0</v>
      </c>
      <c r="J68" s="109">
        <v>28332</v>
      </c>
      <c r="K68" s="8">
        <v>44376</v>
      </c>
      <c r="L68" s="9">
        <v>44743</v>
      </c>
      <c r="M68" s="42">
        <v>45107</v>
      </c>
      <c r="N68" s="44">
        <v>46203</v>
      </c>
      <c r="O68" s="55" t="s">
        <v>308</v>
      </c>
      <c r="P68" s="73" t="s">
        <v>460</v>
      </c>
    </row>
    <row r="69" spans="1:16" ht="114.75">
      <c r="A69" s="25">
        <v>65</v>
      </c>
      <c r="B69" s="18" t="s">
        <v>108</v>
      </c>
      <c r="C69" s="18"/>
      <c r="D69" s="7" t="s">
        <v>20</v>
      </c>
      <c r="E69" s="18" t="s">
        <v>146</v>
      </c>
      <c r="F69" s="18" t="s">
        <v>98</v>
      </c>
      <c r="G69" s="19" t="s">
        <v>461</v>
      </c>
      <c r="H69" s="1" t="s">
        <v>462</v>
      </c>
      <c r="I69" s="109">
        <v>0</v>
      </c>
      <c r="J69" s="109">
        <v>2650000</v>
      </c>
      <c r="K69" s="8">
        <v>44775</v>
      </c>
      <c r="L69" s="9">
        <v>44775</v>
      </c>
      <c r="M69" s="9">
        <v>45139</v>
      </c>
      <c r="N69" s="16">
        <v>46235</v>
      </c>
      <c r="O69" s="55" t="s">
        <v>308</v>
      </c>
      <c r="P69" s="80"/>
    </row>
    <row r="70" spans="1:16" ht="51">
      <c r="A70" s="25">
        <v>66</v>
      </c>
      <c r="B70" s="18" t="s">
        <v>267</v>
      </c>
      <c r="C70" s="18"/>
      <c r="D70" s="7" t="s">
        <v>29</v>
      </c>
      <c r="E70" s="18" t="s">
        <v>463</v>
      </c>
      <c r="F70" s="18" t="s">
        <v>464</v>
      </c>
      <c r="G70" s="19" t="s">
        <v>465</v>
      </c>
      <c r="H70" s="1" t="s">
        <v>466</v>
      </c>
      <c r="I70" s="109">
        <v>1436.13</v>
      </c>
      <c r="J70" s="109">
        <v>17233.560000000001</v>
      </c>
      <c r="K70" s="8">
        <v>44182</v>
      </c>
      <c r="L70" s="9">
        <v>44547</v>
      </c>
      <c r="M70" s="42">
        <v>44911</v>
      </c>
      <c r="N70" s="16">
        <v>46007</v>
      </c>
      <c r="O70" s="55" t="s">
        <v>308</v>
      </c>
      <c r="P70" s="80" t="s">
        <v>467</v>
      </c>
    </row>
    <row r="71" spans="1:16" ht="51">
      <c r="A71" s="25">
        <v>67</v>
      </c>
      <c r="B71" s="18" t="s">
        <v>267</v>
      </c>
      <c r="C71" s="18"/>
      <c r="D71" s="7" t="s">
        <v>29</v>
      </c>
      <c r="E71" s="18" t="s">
        <v>134</v>
      </c>
      <c r="F71" s="18" t="s">
        <v>468</v>
      </c>
      <c r="G71" s="19" t="s">
        <v>465</v>
      </c>
      <c r="H71" s="1" t="s">
        <v>469</v>
      </c>
      <c r="I71" s="109">
        <v>1145.72</v>
      </c>
      <c r="J71" s="109">
        <v>41245.919999999998</v>
      </c>
      <c r="K71" s="8">
        <v>43938</v>
      </c>
      <c r="L71" s="9">
        <v>44706</v>
      </c>
      <c r="M71" s="42">
        <v>45070</v>
      </c>
      <c r="N71" s="44">
        <v>45801</v>
      </c>
      <c r="O71" s="55" t="s">
        <v>308</v>
      </c>
      <c r="P71" s="80" t="s">
        <v>467</v>
      </c>
    </row>
    <row r="72" spans="1:16" ht="102">
      <c r="A72" s="25">
        <v>68</v>
      </c>
      <c r="B72" s="18" t="s">
        <v>267</v>
      </c>
      <c r="C72" s="18"/>
      <c r="D72" s="7" t="s">
        <v>20</v>
      </c>
      <c r="E72" s="18" t="s">
        <v>378</v>
      </c>
      <c r="F72" s="18" t="s">
        <v>105</v>
      </c>
      <c r="G72" s="19" t="s">
        <v>470</v>
      </c>
      <c r="H72" s="1" t="s">
        <v>471</v>
      </c>
      <c r="I72" s="109">
        <v>0</v>
      </c>
      <c r="J72" s="109">
        <v>363000</v>
      </c>
      <c r="K72" s="8">
        <v>44757</v>
      </c>
      <c r="L72" s="9" t="s">
        <v>472</v>
      </c>
      <c r="M72" s="9">
        <v>45121</v>
      </c>
      <c r="N72" s="16">
        <v>46582</v>
      </c>
      <c r="O72" s="55" t="s">
        <v>308</v>
      </c>
      <c r="P72" s="80" t="s">
        <v>473</v>
      </c>
    </row>
    <row r="73" spans="1:16" ht="25.5" hidden="1">
      <c r="A73" s="25">
        <v>69</v>
      </c>
      <c r="B73" s="18" t="s">
        <v>267</v>
      </c>
      <c r="C73" s="18"/>
      <c r="D73" s="7" t="s">
        <v>20</v>
      </c>
      <c r="E73" s="18" t="s">
        <v>474</v>
      </c>
      <c r="F73" s="18" t="s">
        <v>475</v>
      </c>
      <c r="G73" s="19" t="s">
        <v>476</v>
      </c>
      <c r="H73" s="1" t="s">
        <v>477</v>
      </c>
      <c r="I73" s="109">
        <v>0</v>
      </c>
      <c r="J73" s="109">
        <v>933547.5</v>
      </c>
      <c r="K73" s="8">
        <v>43738</v>
      </c>
      <c r="L73" s="9">
        <v>44469</v>
      </c>
      <c r="M73" s="42">
        <v>45564</v>
      </c>
      <c r="N73" s="16">
        <v>45564</v>
      </c>
      <c r="O73" s="55" t="s">
        <v>337</v>
      </c>
      <c r="P73" s="80"/>
    </row>
    <row r="74" spans="1:16" ht="25.5" hidden="1">
      <c r="A74" s="25">
        <v>70</v>
      </c>
      <c r="B74" s="18" t="s">
        <v>24</v>
      </c>
      <c r="C74" s="18" t="s">
        <v>187</v>
      </c>
      <c r="D74" s="7" t="s">
        <v>20</v>
      </c>
      <c r="E74" s="18" t="s">
        <v>21</v>
      </c>
      <c r="F74" s="18" t="s">
        <v>22</v>
      </c>
      <c r="G74" s="19" t="s">
        <v>23</v>
      </c>
      <c r="H74" s="1" t="s">
        <v>25</v>
      </c>
      <c r="I74" s="109">
        <v>0</v>
      </c>
      <c r="J74" s="109">
        <v>17395</v>
      </c>
      <c r="K74" s="8">
        <v>44398</v>
      </c>
      <c r="L74" s="9">
        <v>44398</v>
      </c>
      <c r="M74" s="9">
        <v>44762</v>
      </c>
      <c r="N74" s="16">
        <v>44762</v>
      </c>
      <c r="O74" s="55" t="s">
        <v>337</v>
      </c>
      <c r="P74" s="80"/>
    </row>
    <row r="75" spans="1:16" ht="25.5" hidden="1">
      <c r="A75" s="25">
        <v>71</v>
      </c>
      <c r="B75" s="18" t="s">
        <v>24</v>
      </c>
      <c r="C75" s="18" t="s">
        <v>187</v>
      </c>
      <c r="D75" s="7" t="s">
        <v>20</v>
      </c>
      <c r="E75" s="18" t="s">
        <v>21</v>
      </c>
      <c r="F75" s="18" t="s">
        <v>27</v>
      </c>
      <c r="G75" s="19" t="s">
        <v>28</v>
      </c>
      <c r="H75" s="1" t="s">
        <v>25</v>
      </c>
      <c r="I75" s="109">
        <v>0</v>
      </c>
      <c r="J75" s="109">
        <v>12778</v>
      </c>
      <c r="K75" s="8">
        <v>44399</v>
      </c>
      <c r="L75" s="9">
        <v>44399</v>
      </c>
      <c r="M75" s="9">
        <v>44763</v>
      </c>
      <c r="N75" s="16">
        <v>44763</v>
      </c>
      <c r="O75" s="55" t="s">
        <v>337</v>
      </c>
      <c r="P75" s="80"/>
    </row>
    <row r="76" spans="1:16" ht="25.5" hidden="1">
      <c r="A76" s="25">
        <v>72</v>
      </c>
      <c r="B76" s="18" t="s">
        <v>24</v>
      </c>
      <c r="C76" s="18" t="s">
        <v>187</v>
      </c>
      <c r="D76" s="7" t="s">
        <v>29</v>
      </c>
      <c r="E76" s="18" t="s">
        <v>30</v>
      </c>
      <c r="F76" s="18" t="s">
        <v>31</v>
      </c>
      <c r="G76" s="19" t="s">
        <v>32</v>
      </c>
      <c r="H76" s="1" t="s">
        <v>33</v>
      </c>
      <c r="I76" s="109">
        <v>0</v>
      </c>
      <c r="J76" s="109">
        <v>7205.6</v>
      </c>
      <c r="K76" s="8">
        <v>44419</v>
      </c>
      <c r="L76" s="9">
        <v>44433</v>
      </c>
      <c r="M76" s="9">
        <v>44797</v>
      </c>
      <c r="N76" s="16">
        <v>44797</v>
      </c>
      <c r="O76" s="55" t="s">
        <v>337</v>
      </c>
      <c r="P76" s="80"/>
    </row>
    <row r="77" spans="1:16" ht="51" hidden="1">
      <c r="A77" s="25">
        <v>73</v>
      </c>
      <c r="B77" s="18" t="s">
        <v>24</v>
      </c>
      <c r="C77" s="18" t="s">
        <v>187</v>
      </c>
      <c r="D77" s="7" t="s">
        <v>20</v>
      </c>
      <c r="E77" s="18" t="s">
        <v>39</v>
      </c>
      <c r="F77" s="18" t="s">
        <v>40</v>
      </c>
      <c r="G77" s="19" t="s">
        <v>41</v>
      </c>
      <c r="H77" s="1" t="s">
        <v>42</v>
      </c>
      <c r="I77" s="109">
        <v>0</v>
      </c>
      <c r="J77" s="109">
        <v>30600</v>
      </c>
      <c r="K77" s="8">
        <v>44467</v>
      </c>
      <c r="L77" s="9">
        <v>44467</v>
      </c>
      <c r="M77" s="9">
        <v>44831</v>
      </c>
      <c r="N77" s="16">
        <v>44831</v>
      </c>
      <c r="O77" s="55" t="s">
        <v>337</v>
      </c>
      <c r="P77" s="80"/>
    </row>
    <row r="78" spans="1:16" ht="51" hidden="1">
      <c r="A78" s="25">
        <v>74</v>
      </c>
      <c r="B78" s="18" t="s">
        <v>24</v>
      </c>
      <c r="C78" s="18" t="s">
        <v>187</v>
      </c>
      <c r="D78" s="7" t="s">
        <v>20</v>
      </c>
      <c r="E78" s="18" t="s">
        <v>39</v>
      </c>
      <c r="F78" s="18" t="s">
        <v>34</v>
      </c>
      <c r="G78" s="19" t="s">
        <v>43</v>
      </c>
      <c r="H78" s="1" t="s">
        <v>44</v>
      </c>
      <c r="I78" s="109">
        <v>0</v>
      </c>
      <c r="J78" s="109">
        <v>26148.66</v>
      </c>
      <c r="K78" s="8">
        <v>44467</v>
      </c>
      <c r="L78" s="9">
        <v>44467</v>
      </c>
      <c r="M78" s="9">
        <v>44831</v>
      </c>
      <c r="N78" s="16">
        <v>44831</v>
      </c>
      <c r="O78" s="55" t="s">
        <v>337</v>
      </c>
      <c r="P78" s="80"/>
    </row>
    <row r="79" spans="1:16" ht="38.25">
      <c r="A79" s="25">
        <v>75</v>
      </c>
      <c r="B79" s="18" t="s">
        <v>24</v>
      </c>
      <c r="C79" s="18" t="s">
        <v>195</v>
      </c>
      <c r="D79" s="7" t="s">
        <v>59</v>
      </c>
      <c r="E79" s="18" t="s">
        <v>198</v>
      </c>
      <c r="F79" s="18" t="s">
        <v>199</v>
      </c>
      <c r="G79" s="19" t="s">
        <v>200</v>
      </c>
      <c r="H79" s="1" t="s">
        <v>201</v>
      </c>
      <c r="I79" s="109">
        <v>900</v>
      </c>
      <c r="J79" s="109">
        <v>10800</v>
      </c>
      <c r="K79" s="8">
        <v>44131</v>
      </c>
      <c r="L79" s="9">
        <v>44517</v>
      </c>
      <c r="M79" s="42">
        <v>44881</v>
      </c>
      <c r="N79" s="16">
        <v>45977</v>
      </c>
      <c r="O79" s="56" t="s">
        <v>308</v>
      </c>
      <c r="P79" s="98" t="s">
        <v>350</v>
      </c>
    </row>
    <row r="80" spans="1:16" ht="38.25" hidden="1">
      <c r="A80" s="25">
        <v>76</v>
      </c>
      <c r="B80" s="18" t="s">
        <v>24</v>
      </c>
      <c r="C80" s="18" t="s">
        <v>188</v>
      </c>
      <c r="D80" s="7" t="s">
        <v>20</v>
      </c>
      <c r="E80" s="18" t="s">
        <v>54</v>
      </c>
      <c r="F80" s="18" t="s">
        <v>55</v>
      </c>
      <c r="G80" s="19" t="s">
        <v>56</v>
      </c>
      <c r="H80" s="1" t="s">
        <v>57</v>
      </c>
      <c r="I80" s="109">
        <v>0</v>
      </c>
      <c r="J80" s="109">
        <f>379000+16600</f>
        <v>395600</v>
      </c>
      <c r="K80" s="8">
        <v>44539</v>
      </c>
      <c r="L80" s="9">
        <v>44539</v>
      </c>
      <c r="M80" s="9">
        <v>44903</v>
      </c>
      <c r="N80" s="16">
        <v>44903</v>
      </c>
      <c r="O80" s="55" t="s">
        <v>337</v>
      </c>
      <c r="P80" s="80"/>
    </row>
    <row r="81" spans="1:16" ht="51">
      <c r="A81" s="25">
        <v>77</v>
      </c>
      <c r="B81" s="18" t="s">
        <v>24</v>
      </c>
      <c r="C81" s="18" t="s">
        <v>195</v>
      </c>
      <c r="D81" s="7" t="s">
        <v>149</v>
      </c>
      <c r="E81" s="18" t="s">
        <v>202</v>
      </c>
      <c r="F81" s="18" t="s">
        <v>203</v>
      </c>
      <c r="G81" s="19" t="s">
        <v>204</v>
      </c>
      <c r="H81" s="1" t="s">
        <v>205</v>
      </c>
      <c r="I81" s="109">
        <v>271410.48</v>
      </c>
      <c r="J81" s="109">
        <v>3256925.76</v>
      </c>
      <c r="K81" s="8">
        <v>43180</v>
      </c>
      <c r="L81" s="9">
        <v>44562</v>
      </c>
      <c r="M81" s="42">
        <v>44926</v>
      </c>
      <c r="N81" s="16">
        <v>45005</v>
      </c>
      <c r="O81" s="56" t="s">
        <v>308</v>
      </c>
      <c r="P81" s="98" t="s">
        <v>350</v>
      </c>
    </row>
    <row r="82" spans="1:16" ht="38.25">
      <c r="A82" s="25">
        <v>78</v>
      </c>
      <c r="B82" s="18" t="s">
        <v>24</v>
      </c>
      <c r="C82" s="18" t="s">
        <v>187</v>
      </c>
      <c r="D82" s="7" t="s">
        <v>20</v>
      </c>
      <c r="E82" s="18" t="s">
        <v>206</v>
      </c>
      <c r="F82" s="18" t="s">
        <v>207</v>
      </c>
      <c r="G82" s="19" t="s">
        <v>208</v>
      </c>
      <c r="H82" s="1" t="s">
        <v>209</v>
      </c>
      <c r="I82" s="109">
        <v>0</v>
      </c>
      <c r="J82" s="109">
        <v>26000</v>
      </c>
      <c r="K82" s="8">
        <v>43853</v>
      </c>
      <c r="L82" s="9">
        <v>44584</v>
      </c>
      <c r="M82" s="42">
        <v>44948</v>
      </c>
      <c r="N82" s="16">
        <v>45313</v>
      </c>
      <c r="O82" s="55" t="s">
        <v>308</v>
      </c>
      <c r="P82" s="80" t="s">
        <v>350</v>
      </c>
    </row>
    <row r="83" spans="1:16" ht="153">
      <c r="A83" s="25">
        <v>79</v>
      </c>
      <c r="B83" s="18" t="s">
        <v>24</v>
      </c>
      <c r="C83" s="18" t="s">
        <v>24</v>
      </c>
      <c r="D83" s="7" t="s">
        <v>20</v>
      </c>
      <c r="E83" s="18" t="s">
        <v>210</v>
      </c>
      <c r="F83" s="18" t="s">
        <v>211</v>
      </c>
      <c r="G83" s="19" t="s">
        <v>212</v>
      </c>
      <c r="H83" s="1" t="s">
        <v>213</v>
      </c>
      <c r="I83" s="109">
        <v>0</v>
      </c>
      <c r="J83" s="109">
        <f>26760+3107.6</f>
        <v>29867.599999999999</v>
      </c>
      <c r="K83" s="8">
        <v>44235</v>
      </c>
      <c r="L83" s="9">
        <v>44600</v>
      </c>
      <c r="M83" s="42">
        <v>44964</v>
      </c>
      <c r="N83" s="16">
        <v>46060</v>
      </c>
      <c r="O83" s="55" t="s">
        <v>308</v>
      </c>
      <c r="P83" s="80" t="s">
        <v>350</v>
      </c>
    </row>
    <row r="84" spans="1:16" ht="25.5">
      <c r="A84" s="25">
        <v>80</v>
      </c>
      <c r="B84" s="18" t="s">
        <v>24</v>
      </c>
      <c r="C84" s="18" t="s">
        <v>187</v>
      </c>
      <c r="D84" s="7" t="s">
        <v>20</v>
      </c>
      <c r="E84" s="18" t="s">
        <v>214</v>
      </c>
      <c r="F84" s="18" t="s">
        <v>215</v>
      </c>
      <c r="G84" s="19" t="s">
        <v>216</v>
      </c>
      <c r="H84" s="1" t="s">
        <v>217</v>
      </c>
      <c r="I84" s="109">
        <v>23810.92</v>
      </c>
      <c r="J84" s="109">
        <v>285730.98</v>
      </c>
      <c r="K84" s="8">
        <v>43773</v>
      </c>
      <c r="L84" s="9">
        <v>44604</v>
      </c>
      <c r="M84" s="42">
        <v>44968</v>
      </c>
      <c r="N84" s="16">
        <v>45333</v>
      </c>
      <c r="O84" s="55" t="s">
        <v>308</v>
      </c>
      <c r="P84" s="80" t="s">
        <v>350</v>
      </c>
    </row>
    <row r="85" spans="1:16" ht="25.5" hidden="1">
      <c r="A85" s="25">
        <v>81</v>
      </c>
      <c r="B85" s="18" t="s">
        <v>24</v>
      </c>
      <c r="C85" s="18" t="s">
        <v>188</v>
      </c>
      <c r="D85" s="7" t="s">
        <v>29</v>
      </c>
      <c r="E85" s="18" t="s">
        <v>106</v>
      </c>
      <c r="F85" s="18" t="s">
        <v>68</v>
      </c>
      <c r="G85" s="19" t="s">
        <v>123</v>
      </c>
      <c r="H85" s="1" t="s">
        <v>124</v>
      </c>
      <c r="I85" s="109">
        <v>1333.33</v>
      </c>
      <c r="J85" s="109">
        <v>15999.96</v>
      </c>
      <c r="K85" s="8">
        <v>44623</v>
      </c>
      <c r="L85" s="9">
        <v>44623</v>
      </c>
      <c r="M85" s="9">
        <v>44987</v>
      </c>
      <c r="N85" s="16">
        <v>44987</v>
      </c>
      <c r="O85" s="55" t="s">
        <v>337</v>
      </c>
      <c r="P85" s="80"/>
    </row>
    <row r="86" spans="1:16" ht="89.25">
      <c r="A86" s="25">
        <v>82</v>
      </c>
      <c r="B86" s="18" t="s">
        <v>24</v>
      </c>
      <c r="C86" s="18" t="s">
        <v>187</v>
      </c>
      <c r="D86" s="7" t="s">
        <v>20</v>
      </c>
      <c r="E86" s="18" t="s">
        <v>218</v>
      </c>
      <c r="F86" s="18" t="s">
        <v>219</v>
      </c>
      <c r="G86" s="19" t="s">
        <v>220</v>
      </c>
      <c r="H86" s="1" t="s">
        <v>221</v>
      </c>
      <c r="I86" s="109">
        <v>0</v>
      </c>
      <c r="J86" s="109">
        <v>202234.64</v>
      </c>
      <c r="K86" s="8">
        <v>44256</v>
      </c>
      <c r="L86" s="9" t="s">
        <v>222</v>
      </c>
      <c r="M86" s="42">
        <v>44997</v>
      </c>
      <c r="N86" s="16">
        <v>45728</v>
      </c>
      <c r="O86" s="55" t="s">
        <v>308</v>
      </c>
      <c r="P86" s="80" t="s">
        <v>350</v>
      </c>
    </row>
    <row r="87" spans="1:16" ht="25.5" hidden="1">
      <c r="A87" s="25">
        <v>83</v>
      </c>
      <c r="B87" s="18" t="s">
        <v>24</v>
      </c>
      <c r="C87" s="18" t="s">
        <v>188</v>
      </c>
      <c r="D87" s="7" t="s">
        <v>59</v>
      </c>
      <c r="E87" s="18" t="s">
        <v>133</v>
      </c>
      <c r="F87" s="18" t="s">
        <v>134</v>
      </c>
      <c r="G87" s="6" t="s">
        <v>135</v>
      </c>
      <c r="H87" s="1" t="s">
        <v>136</v>
      </c>
      <c r="I87" s="109">
        <v>0</v>
      </c>
      <c r="J87" s="109">
        <v>487407.53</v>
      </c>
      <c r="K87" s="8">
        <v>43951</v>
      </c>
      <c r="L87" s="9">
        <v>43952</v>
      </c>
      <c r="M87" s="9">
        <v>45046</v>
      </c>
      <c r="N87" s="16">
        <v>45046</v>
      </c>
      <c r="O87" s="55" t="s">
        <v>337</v>
      </c>
      <c r="P87" s="80"/>
    </row>
    <row r="88" spans="1:16" ht="25.5" hidden="1">
      <c r="A88" s="25">
        <v>84</v>
      </c>
      <c r="B88" s="18" t="s">
        <v>24</v>
      </c>
      <c r="C88" s="18" t="s">
        <v>187</v>
      </c>
      <c r="D88" s="7" t="s">
        <v>20</v>
      </c>
      <c r="E88" s="18" t="s">
        <v>137</v>
      </c>
      <c r="F88" s="18" t="s">
        <v>137</v>
      </c>
      <c r="G88" s="19" t="s">
        <v>138</v>
      </c>
      <c r="H88" s="1" t="s">
        <v>139</v>
      </c>
      <c r="I88" s="109">
        <v>0</v>
      </c>
      <c r="J88" s="109">
        <f>304000+72000</f>
        <v>376000</v>
      </c>
      <c r="K88" s="8">
        <v>44685</v>
      </c>
      <c r="L88" s="9">
        <v>44685</v>
      </c>
      <c r="M88" s="9">
        <v>45049</v>
      </c>
      <c r="N88" s="16">
        <v>45049</v>
      </c>
      <c r="O88" s="55" t="s">
        <v>337</v>
      </c>
      <c r="P88" s="80"/>
    </row>
    <row r="89" spans="1:16" ht="25.5" hidden="1">
      <c r="A89" s="25">
        <v>85</v>
      </c>
      <c r="B89" s="18" t="s">
        <v>24</v>
      </c>
      <c r="C89" s="18" t="s">
        <v>187</v>
      </c>
      <c r="D89" s="7" t="s">
        <v>20</v>
      </c>
      <c r="E89" s="18" t="s">
        <v>137</v>
      </c>
      <c r="F89" s="18" t="s">
        <v>140</v>
      </c>
      <c r="G89" s="19" t="s">
        <v>141</v>
      </c>
      <c r="H89" s="1" t="s">
        <v>142</v>
      </c>
      <c r="I89" s="109">
        <v>0</v>
      </c>
      <c r="J89" s="109">
        <v>756099.68</v>
      </c>
      <c r="K89" s="8">
        <v>44685</v>
      </c>
      <c r="L89" s="9">
        <v>44685</v>
      </c>
      <c r="M89" s="9">
        <v>45049</v>
      </c>
      <c r="N89" s="16">
        <v>45049</v>
      </c>
      <c r="O89" s="55" t="s">
        <v>337</v>
      </c>
      <c r="P89" s="80"/>
    </row>
    <row r="90" spans="1:16" ht="25.5" hidden="1">
      <c r="A90" s="25">
        <v>86</v>
      </c>
      <c r="B90" s="18" t="s">
        <v>24</v>
      </c>
      <c r="C90" s="18" t="s">
        <v>187</v>
      </c>
      <c r="D90" s="7" t="s">
        <v>20</v>
      </c>
      <c r="E90" s="18" t="s">
        <v>137</v>
      </c>
      <c r="F90" s="18" t="s">
        <v>143</v>
      </c>
      <c r="G90" s="19" t="s">
        <v>138</v>
      </c>
      <c r="H90" s="1" t="s">
        <v>144</v>
      </c>
      <c r="I90" s="109">
        <v>0</v>
      </c>
      <c r="J90" s="109">
        <v>97825</v>
      </c>
      <c r="K90" s="8">
        <v>44685</v>
      </c>
      <c r="L90" s="9">
        <v>44685</v>
      </c>
      <c r="M90" s="9">
        <v>45049</v>
      </c>
      <c r="N90" s="16">
        <v>45049</v>
      </c>
      <c r="O90" s="55" t="s">
        <v>337</v>
      </c>
      <c r="P90" s="80"/>
    </row>
    <row r="91" spans="1:16" ht="25.5" hidden="1">
      <c r="A91" s="25">
        <v>87</v>
      </c>
      <c r="B91" s="18" t="s">
        <v>24</v>
      </c>
      <c r="C91" s="18" t="s">
        <v>195</v>
      </c>
      <c r="D91" s="7" t="s">
        <v>29</v>
      </c>
      <c r="E91" s="18" t="s">
        <v>145</v>
      </c>
      <c r="F91" s="18" t="s">
        <v>146</v>
      </c>
      <c r="G91" s="19" t="s">
        <v>147</v>
      </c>
      <c r="H91" s="1" t="s">
        <v>148</v>
      </c>
      <c r="I91" s="109">
        <v>0</v>
      </c>
      <c r="J91" s="109">
        <v>16900</v>
      </c>
      <c r="K91" s="8">
        <v>44713</v>
      </c>
      <c r="L91" s="9">
        <v>44713</v>
      </c>
      <c r="M91" s="9">
        <v>45077</v>
      </c>
      <c r="N91" s="16">
        <v>45077</v>
      </c>
      <c r="O91" s="55" t="s">
        <v>337</v>
      </c>
      <c r="P91" s="80"/>
    </row>
    <row r="92" spans="1:16" ht="63.75">
      <c r="A92" s="25">
        <v>88</v>
      </c>
      <c r="B92" s="18" t="s">
        <v>24</v>
      </c>
      <c r="C92" s="18" t="s">
        <v>188</v>
      </c>
      <c r="D92" s="7" t="s">
        <v>20</v>
      </c>
      <c r="E92" s="18" t="s">
        <v>179</v>
      </c>
      <c r="F92" s="18" t="s">
        <v>90</v>
      </c>
      <c r="G92" s="19" t="s">
        <v>248</v>
      </c>
      <c r="H92" s="1" t="s">
        <v>249</v>
      </c>
      <c r="I92" s="109">
        <v>0</v>
      </c>
      <c r="J92" s="109">
        <v>243500</v>
      </c>
      <c r="K92" s="8">
        <v>44760</v>
      </c>
      <c r="L92" s="9">
        <v>44760</v>
      </c>
      <c r="M92" s="9">
        <v>45124</v>
      </c>
      <c r="N92" s="16">
        <v>46585</v>
      </c>
      <c r="O92" s="55" t="s">
        <v>308</v>
      </c>
      <c r="P92" s="80" t="s">
        <v>350</v>
      </c>
    </row>
    <row r="93" spans="1:16" ht="38.25" hidden="1">
      <c r="A93" s="25">
        <v>89</v>
      </c>
      <c r="B93" s="18" t="s">
        <v>24</v>
      </c>
      <c r="C93" s="18" t="s">
        <v>250</v>
      </c>
      <c r="D93" s="7" t="s">
        <v>20</v>
      </c>
      <c r="E93" s="18" t="s">
        <v>251</v>
      </c>
      <c r="F93" s="18" t="s">
        <v>102</v>
      </c>
      <c r="G93" s="19" t="s">
        <v>252</v>
      </c>
      <c r="H93" s="1" t="s">
        <v>253</v>
      </c>
      <c r="I93" s="109">
        <v>0</v>
      </c>
      <c r="J93" s="109">
        <v>124900</v>
      </c>
      <c r="K93" s="8">
        <v>44763</v>
      </c>
      <c r="L93" s="9">
        <v>44763</v>
      </c>
      <c r="M93" s="9">
        <v>45128</v>
      </c>
      <c r="N93" s="16">
        <v>45128</v>
      </c>
      <c r="O93" s="55" t="s">
        <v>337</v>
      </c>
      <c r="P93" s="80"/>
    </row>
    <row r="94" spans="1:16" ht="127.5">
      <c r="A94" s="25">
        <v>90</v>
      </c>
      <c r="B94" s="18" t="s">
        <v>24</v>
      </c>
      <c r="C94" s="18" t="s">
        <v>188</v>
      </c>
      <c r="D94" s="7" t="s">
        <v>20</v>
      </c>
      <c r="E94" s="18" t="s">
        <v>189</v>
      </c>
      <c r="F94" s="18" t="s">
        <v>190</v>
      </c>
      <c r="G94" s="6" t="s">
        <v>191</v>
      </c>
      <c r="H94" s="1" t="s">
        <v>192</v>
      </c>
      <c r="I94" s="109">
        <v>1429.52</v>
      </c>
      <c r="J94" s="109">
        <v>17154.240000000002</v>
      </c>
      <c r="K94" s="8">
        <v>44004</v>
      </c>
      <c r="L94" s="9">
        <v>44780</v>
      </c>
      <c r="M94" s="42">
        <v>45144</v>
      </c>
      <c r="N94" s="16">
        <v>45510</v>
      </c>
      <c r="O94" s="55" t="s">
        <v>308</v>
      </c>
      <c r="P94" s="80" t="s">
        <v>350</v>
      </c>
    </row>
    <row r="95" spans="1:16" ht="127.5" hidden="1">
      <c r="A95" s="25">
        <v>91</v>
      </c>
      <c r="B95" s="18" t="s">
        <v>24</v>
      </c>
      <c r="C95" s="18"/>
      <c r="D95" s="7" t="s">
        <v>20</v>
      </c>
      <c r="E95" s="10" t="s">
        <v>26</v>
      </c>
      <c r="F95" s="18" t="s">
        <v>478</v>
      </c>
      <c r="G95" s="19" t="s">
        <v>479</v>
      </c>
      <c r="H95" s="1" t="s">
        <v>480</v>
      </c>
      <c r="I95" s="109">
        <v>0</v>
      </c>
      <c r="J95" s="109">
        <v>514266.48</v>
      </c>
      <c r="K95" s="8">
        <v>44783</v>
      </c>
      <c r="L95" s="9">
        <v>44783</v>
      </c>
      <c r="M95" s="9">
        <v>45147</v>
      </c>
      <c r="N95" s="16">
        <v>45147</v>
      </c>
      <c r="O95" s="55" t="s">
        <v>337</v>
      </c>
      <c r="P95" s="80"/>
    </row>
    <row r="96" spans="1:16" ht="89.25" hidden="1">
      <c r="A96" s="25">
        <v>92</v>
      </c>
      <c r="B96" s="18" t="s">
        <v>24</v>
      </c>
      <c r="C96" s="18"/>
      <c r="D96" s="7" t="s">
        <v>20</v>
      </c>
      <c r="E96" s="10" t="s">
        <v>26</v>
      </c>
      <c r="F96" s="18" t="s">
        <v>377</v>
      </c>
      <c r="G96" s="19" t="s">
        <v>479</v>
      </c>
      <c r="H96" s="1" t="s">
        <v>481</v>
      </c>
      <c r="I96" s="109">
        <v>0</v>
      </c>
      <c r="J96" s="109">
        <v>749360</v>
      </c>
      <c r="K96" s="8">
        <v>44783</v>
      </c>
      <c r="L96" s="9">
        <v>44783</v>
      </c>
      <c r="M96" s="9">
        <v>45147</v>
      </c>
      <c r="N96" s="16">
        <v>45147</v>
      </c>
      <c r="O96" s="55" t="s">
        <v>337</v>
      </c>
      <c r="P96" s="80"/>
    </row>
    <row r="97" spans="1:16" ht="127.5">
      <c r="A97" s="25">
        <v>93</v>
      </c>
      <c r="B97" s="18" t="s">
        <v>24</v>
      </c>
      <c r="C97" s="18" t="s">
        <v>188</v>
      </c>
      <c r="D97" s="7" t="s">
        <v>20</v>
      </c>
      <c r="E97" s="18" t="s">
        <v>189</v>
      </c>
      <c r="F97" s="18" t="s">
        <v>193</v>
      </c>
      <c r="G97" s="6" t="s">
        <v>194</v>
      </c>
      <c r="H97" s="1" t="s">
        <v>192</v>
      </c>
      <c r="I97" s="109">
        <v>12528.6</v>
      </c>
      <c r="J97" s="109">
        <v>150343.20000000001</v>
      </c>
      <c r="K97" s="8">
        <v>43999</v>
      </c>
      <c r="L97" s="9">
        <v>44788</v>
      </c>
      <c r="M97" s="42">
        <v>45152</v>
      </c>
      <c r="N97" s="16">
        <v>45518</v>
      </c>
      <c r="O97" s="55" t="s">
        <v>308</v>
      </c>
      <c r="P97" s="80" t="s">
        <v>350</v>
      </c>
    </row>
    <row r="98" spans="1:16" ht="25.5" hidden="1">
      <c r="A98" s="25">
        <v>94</v>
      </c>
      <c r="B98" s="18" t="s">
        <v>24</v>
      </c>
      <c r="C98" s="18"/>
      <c r="D98" s="7" t="s">
        <v>29</v>
      </c>
      <c r="E98" s="18" t="s">
        <v>406</v>
      </c>
      <c r="F98" s="18" t="s">
        <v>251</v>
      </c>
      <c r="G98" s="19" t="s">
        <v>482</v>
      </c>
      <c r="H98" s="1" t="s">
        <v>483</v>
      </c>
      <c r="I98" s="109">
        <v>0</v>
      </c>
      <c r="J98" s="109">
        <v>17196</v>
      </c>
      <c r="K98" s="8">
        <v>44788</v>
      </c>
      <c r="L98" s="9">
        <v>44798</v>
      </c>
      <c r="M98" s="9">
        <v>45162</v>
      </c>
      <c r="N98" s="16">
        <v>45162</v>
      </c>
      <c r="O98" s="55" t="s">
        <v>337</v>
      </c>
      <c r="P98" s="80"/>
    </row>
    <row r="99" spans="1:16" ht="76.5" hidden="1">
      <c r="A99" s="25">
        <v>95</v>
      </c>
      <c r="B99" s="18" t="s">
        <v>24</v>
      </c>
      <c r="C99" s="18"/>
      <c r="D99" s="7" t="s">
        <v>20</v>
      </c>
      <c r="E99" s="18" t="s">
        <v>26</v>
      </c>
      <c r="F99" s="18" t="s">
        <v>484</v>
      </c>
      <c r="G99" s="19" t="s">
        <v>479</v>
      </c>
      <c r="H99" s="1" t="s">
        <v>485</v>
      </c>
      <c r="I99" s="109">
        <v>0</v>
      </c>
      <c r="J99" s="109">
        <v>439024.8</v>
      </c>
      <c r="K99" s="8">
        <v>44799</v>
      </c>
      <c r="L99" s="9">
        <v>44799</v>
      </c>
      <c r="M99" s="9">
        <v>45163</v>
      </c>
      <c r="N99" s="16">
        <v>45163</v>
      </c>
      <c r="O99" s="55" t="s">
        <v>337</v>
      </c>
      <c r="P99" s="80"/>
    </row>
    <row r="100" spans="1:16" ht="102">
      <c r="A100" s="25">
        <v>96</v>
      </c>
      <c r="B100" s="18" t="s">
        <v>24</v>
      </c>
      <c r="C100" s="18"/>
      <c r="D100" s="7" t="s">
        <v>20</v>
      </c>
      <c r="E100" s="18" t="s">
        <v>484</v>
      </c>
      <c r="F100" s="18" t="s">
        <v>486</v>
      </c>
      <c r="G100" s="19" t="s">
        <v>487</v>
      </c>
      <c r="H100" s="1" t="s">
        <v>488</v>
      </c>
      <c r="I100" s="109">
        <v>0</v>
      </c>
      <c r="J100" s="109">
        <v>1398000</v>
      </c>
      <c r="K100" s="8">
        <v>44810</v>
      </c>
      <c r="L100" s="9">
        <v>44810</v>
      </c>
      <c r="M100" s="9">
        <v>45174</v>
      </c>
      <c r="N100" s="16">
        <v>46635</v>
      </c>
      <c r="O100" s="55" t="s">
        <v>308</v>
      </c>
      <c r="P100" s="80" t="s">
        <v>350</v>
      </c>
    </row>
    <row r="101" spans="1:16" ht="25.5" hidden="1">
      <c r="A101" s="25">
        <v>97</v>
      </c>
      <c r="B101" s="18" t="s">
        <v>24</v>
      </c>
      <c r="C101" s="18" t="s">
        <v>195</v>
      </c>
      <c r="D101" s="7" t="s">
        <v>59</v>
      </c>
      <c r="E101" s="18" t="s">
        <v>223</v>
      </c>
      <c r="F101" s="18" t="s">
        <v>224</v>
      </c>
      <c r="G101" s="6" t="s">
        <v>225</v>
      </c>
      <c r="H101" s="1" t="s">
        <v>226</v>
      </c>
      <c r="I101" s="109">
        <v>0</v>
      </c>
      <c r="J101" s="109">
        <v>12219.6</v>
      </c>
      <c r="K101" s="8">
        <v>43721</v>
      </c>
      <c r="L101" s="9">
        <v>44452</v>
      </c>
      <c r="M101" s="9">
        <v>45181</v>
      </c>
      <c r="N101" s="16">
        <v>45181</v>
      </c>
      <c r="O101" s="55" t="s">
        <v>255</v>
      </c>
      <c r="P101" s="80"/>
    </row>
    <row r="102" spans="1:16" ht="114.75">
      <c r="A102" s="25">
        <v>98</v>
      </c>
      <c r="B102" s="18" t="s">
        <v>24</v>
      </c>
      <c r="C102" s="18" t="s">
        <v>195</v>
      </c>
      <c r="D102" s="7" t="s">
        <v>20</v>
      </c>
      <c r="E102" s="18" t="s">
        <v>31</v>
      </c>
      <c r="F102" s="18" t="s">
        <v>30</v>
      </c>
      <c r="G102" s="19" t="s">
        <v>196</v>
      </c>
      <c r="H102" s="1" t="s">
        <v>197</v>
      </c>
      <c r="I102" s="109">
        <v>639869.4</v>
      </c>
      <c r="J102" s="109">
        <v>7678432.7999999998</v>
      </c>
      <c r="K102" s="8">
        <v>44455</v>
      </c>
      <c r="L102" s="9">
        <v>44820</v>
      </c>
      <c r="M102" s="9">
        <v>45184</v>
      </c>
      <c r="N102" s="16">
        <v>46280</v>
      </c>
      <c r="O102" s="55" t="s">
        <v>308</v>
      </c>
      <c r="P102" s="80" t="s">
        <v>350</v>
      </c>
    </row>
    <row r="103" spans="1:16" ht="127.5">
      <c r="A103" s="25">
        <v>99</v>
      </c>
      <c r="B103" s="18" t="s">
        <v>24</v>
      </c>
      <c r="C103" s="18"/>
      <c r="D103" s="7" t="s">
        <v>20</v>
      </c>
      <c r="E103" s="18" t="s">
        <v>484</v>
      </c>
      <c r="F103" s="18" t="s">
        <v>110</v>
      </c>
      <c r="G103" s="19" t="s">
        <v>489</v>
      </c>
      <c r="H103" s="1" t="s">
        <v>490</v>
      </c>
      <c r="I103" s="109">
        <v>0</v>
      </c>
      <c r="J103" s="109">
        <v>1613698.99</v>
      </c>
      <c r="K103" s="8">
        <v>44831</v>
      </c>
      <c r="L103" s="9">
        <v>44831</v>
      </c>
      <c r="M103" s="9">
        <v>45195</v>
      </c>
      <c r="N103" s="16">
        <v>46656</v>
      </c>
      <c r="O103" s="55" t="s">
        <v>308</v>
      </c>
      <c r="P103" s="80" t="s">
        <v>350</v>
      </c>
    </row>
    <row r="104" spans="1:16" ht="38.25">
      <c r="A104" s="25">
        <v>100</v>
      </c>
      <c r="B104" s="18" t="s">
        <v>24</v>
      </c>
      <c r="C104" s="18" t="s">
        <v>187</v>
      </c>
      <c r="D104" s="7" t="s">
        <v>20</v>
      </c>
      <c r="E104" s="18" t="s">
        <v>227</v>
      </c>
      <c r="F104" s="18" t="s">
        <v>210</v>
      </c>
      <c r="G104" s="19" t="s">
        <v>228</v>
      </c>
      <c r="H104" s="1" t="s">
        <v>229</v>
      </c>
      <c r="I104" s="109">
        <v>0</v>
      </c>
      <c r="J104" s="109">
        <f>1329999.69+102901.6+178243.58</f>
        <v>1611144.87</v>
      </c>
      <c r="K104" s="8">
        <v>44215</v>
      </c>
      <c r="L104" s="42">
        <v>44215</v>
      </c>
      <c r="M104" s="42">
        <v>45309</v>
      </c>
      <c r="N104" s="16">
        <v>45675</v>
      </c>
      <c r="O104" s="55" t="s">
        <v>308</v>
      </c>
      <c r="P104" s="80" t="s">
        <v>350</v>
      </c>
    </row>
    <row r="105" spans="1:16" hidden="1">
      <c r="A105" s="25">
        <v>101</v>
      </c>
      <c r="B105" s="18" t="s">
        <v>24</v>
      </c>
      <c r="C105" s="18" t="s">
        <v>187</v>
      </c>
      <c r="D105" s="7" t="s">
        <v>59</v>
      </c>
      <c r="E105" s="18" t="s">
        <v>230</v>
      </c>
      <c r="F105" s="18" t="s">
        <v>231</v>
      </c>
      <c r="G105" s="6" t="s">
        <v>163</v>
      </c>
      <c r="H105" s="1" t="s">
        <v>232</v>
      </c>
      <c r="I105" s="109">
        <v>1862.4</v>
      </c>
      <c r="J105" s="109">
        <v>111744</v>
      </c>
      <c r="K105" s="8">
        <v>43697</v>
      </c>
      <c r="L105" s="9">
        <v>43697</v>
      </c>
      <c r="M105" s="9">
        <v>45523</v>
      </c>
      <c r="N105" s="16">
        <v>45523</v>
      </c>
      <c r="O105" s="55" t="s">
        <v>255</v>
      </c>
      <c r="P105" s="80"/>
    </row>
    <row r="106" spans="1:16" ht="38.25" hidden="1">
      <c r="A106" s="25">
        <v>102</v>
      </c>
      <c r="B106" s="18" t="s">
        <v>24</v>
      </c>
      <c r="C106" s="18" t="s">
        <v>195</v>
      </c>
      <c r="D106" s="7" t="s">
        <v>29</v>
      </c>
      <c r="E106" s="18" t="s">
        <v>40</v>
      </c>
      <c r="F106" s="18" t="s">
        <v>162</v>
      </c>
      <c r="G106" s="19" t="s">
        <v>163</v>
      </c>
      <c r="H106" s="1" t="s">
        <v>164</v>
      </c>
      <c r="I106" s="109">
        <v>0</v>
      </c>
      <c r="J106" s="109">
        <v>8995</v>
      </c>
      <c r="K106" s="8">
        <v>44448</v>
      </c>
      <c r="L106" s="9">
        <v>44448</v>
      </c>
      <c r="M106" s="9">
        <v>45543</v>
      </c>
      <c r="N106" s="16">
        <v>45543</v>
      </c>
      <c r="O106" s="55" t="s">
        <v>255</v>
      </c>
      <c r="P106" s="80"/>
    </row>
    <row r="107" spans="1:16" ht="51" hidden="1">
      <c r="A107" s="25">
        <v>103</v>
      </c>
      <c r="B107" s="18" t="s">
        <v>24</v>
      </c>
      <c r="C107" s="18" t="s">
        <v>195</v>
      </c>
      <c r="D107" s="7" t="s">
        <v>29</v>
      </c>
      <c r="E107" s="18" t="s">
        <v>233</v>
      </c>
      <c r="F107" s="18" t="s">
        <v>234</v>
      </c>
      <c r="G107" s="6" t="s">
        <v>235</v>
      </c>
      <c r="H107" s="1" t="s">
        <v>236</v>
      </c>
      <c r="I107" s="109">
        <v>40</v>
      </c>
      <c r="J107" s="109">
        <v>1920</v>
      </c>
      <c r="K107" s="8">
        <v>44131</v>
      </c>
      <c r="L107" s="9">
        <v>44136</v>
      </c>
      <c r="M107" s="9">
        <v>45595</v>
      </c>
      <c r="N107" s="16">
        <v>45595</v>
      </c>
      <c r="O107" s="55" t="s">
        <v>255</v>
      </c>
      <c r="P107" s="80"/>
    </row>
    <row r="108" spans="1:16" ht="38.25">
      <c r="A108" s="25">
        <v>104</v>
      </c>
      <c r="B108" s="18" t="s">
        <v>24</v>
      </c>
      <c r="C108" s="18"/>
      <c r="D108" s="7" t="s">
        <v>20</v>
      </c>
      <c r="E108" s="18" t="s">
        <v>343</v>
      </c>
      <c r="F108" s="18" t="s">
        <v>342</v>
      </c>
      <c r="G108" s="19" t="s">
        <v>491</v>
      </c>
      <c r="H108" s="1" t="s">
        <v>492</v>
      </c>
      <c r="I108" s="109">
        <v>0</v>
      </c>
      <c r="J108" s="109">
        <v>577447</v>
      </c>
      <c r="K108" s="8">
        <v>44876</v>
      </c>
      <c r="L108" s="9">
        <v>44876</v>
      </c>
      <c r="M108" s="9">
        <v>45606</v>
      </c>
      <c r="N108" s="16">
        <v>46336</v>
      </c>
      <c r="O108" s="55" t="s">
        <v>308</v>
      </c>
      <c r="P108" s="80" t="s">
        <v>350</v>
      </c>
    </row>
    <row r="109" spans="1:16" ht="38.25" hidden="1">
      <c r="A109" s="25">
        <v>105</v>
      </c>
      <c r="B109" s="18" t="s">
        <v>24</v>
      </c>
      <c r="C109" s="18" t="s">
        <v>237</v>
      </c>
      <c r="D109" s="7" t="s">
        <v>20</v>
      </c>
      <c r="E109" s="18" t="s">
        <v>165</v>
      </c>
      <c r="F109" s="18" t="s">
        <v>166</v>
      </c>
      <c r="G109" s="19" t="s">
        <v>167</v>
      </c>
      <c r="H109" s="1" t="s">
        <v>168</v>
      </c>
      <c r="I109" s="109">
        <v>0</v>
      </c>
      <c r="J109" s="109">
        <v>2055000</v>
      </c>
      <c r="K109" s="8">
        <v>44531</v>
      </c>
      <c r="L109" s="9">
        <v>44531</v>
      </c>
      <c r="M109" s="9">
        <v>45626</v>
      </c>
      <c r="N109" s="16">
        <v>45626</v>
      </c>
      <c r="O109" s="55" t="s">
        <v>255</v>
      </c>
      <c r="P109" s="80"/>
    </row>
    <row r="110" spans="1:16" ht="38.25" hidden="1">
      <c r="A110" s="25">
        <v>106</v>
      </c>
      <c r="B110" s="18" t="s">
        <v>24</v>
      </c>
      <c r="C110" s="18" t="s">
        <v>188</v>
      </c>
      <c r="D110" s="7" t="s">
        <v>20</v>
      </c>
      <c r="E110" s="18" t="s">
        <v>238</v>
      </c>
      <c r="F110" s="18" t="s">
        <v>239</v>
      </c>
      <c r="G110" s="19" t="s">
        <v>240</v>
      </c>
      <c r="H110" s="1" t="s">
        <v>241</v>
      </c>
      <c r="I110" s="109">
        <v>0</v>
      </c>
      <c r="J110" s="109">
        <v>571188.6</v>
      </c>
      <c r="K110" s="8">
        <v>44284</v>
      </c>
      <c r="L110" s="42">
        <v>44664</v>
      </c>
      <c r="M110" s="42">
        <v>45759</v>
      </c>
      <c r="N110" s="44">
        <v>45759</v>
      </c>
      <c r="O110" s="55" t="s">
        <v>255</v>
      </c>
      <c r="P110" s="80"/>
    </row>
    <row r="111" spans="1:16" ht="38.25" hidden="1">
      <c r="A111" s="25">
        <v>107</v>
      </c>
      <c r="B111" s="18" t="s">
        <v>24</v>
      </c>
      <c r="C111" s="18" t="s">
        <v>187</v>
      </c>
      <c r="D111" s="7" t="s">
        <v>20</v>
      </c>
      <c r="E111" s="18" t="s">
        <v>169</v>
      </c>
      <c r="F111" s="18" t="s">
        <v>170</v>
      </c>
      <c r="G111" s="19" t="s">
        <v>171</v>
      </c>
      <c r="H111" s="1" t="s">
        <v>172</v>
      </c>
      <c r="I111" s="109">
        <v>0</v>
      </c>
      <c r="J111" s="109">
        <v>233000</v>
      </c>
      <c r="K111" s="8">
        <v>44676</v>
      </c>
      <c r="L111" s="9">
        <v>44676</v>
      </c>
      <c r="M111" s="9">
        <v>45771</v>
      </c>
      <c r="N111" s="16">
        <v>45771</v>
      </c>
      <c r="O111" s="55" t="s">
        <v>255</v>
      </c>
      <c r="P111" s="80"/>
    </row>
    <row r="112" spans="1:16" ht="38.25" hidden="1">
      <c r="A112" s="25">
        <v>108</v>
      </c>
      <c r="B112" s="18" t="s">
        <v>24</v>
      </c>
      <c r="C112" s="18" t="s">
        <v>188</v>
      </c>
      <c r="D112" s="7" t="s">
        <v>59</v>
      </c>
      <c r="E112" s="18" t="s">
        <v>173</v>
      </c>
      <c r="F112" s="18" t="s">
        <v>174</v>
      </c>
      <c r="G112" s="19" t="s">
        <v>135</v>
      </c>
      <c r="H112" s="1" t="s">
        <v>175</v>
      </c>
      <c r="I112" s="109">
        <v>0</v>
      </c>
      <c r="J112" s="109">
        <v>63024.49</v>
      </c>
      <c r="K112" s="8">
        <v>44742</v>
      </c>
      <c r="L112" s="9">
        <v>44743</v>
      </c>
      <c r="M112" s="9">
        <v>45838</v>
      </c>
      <c r="N112" s="16">
        <v>45838</v>
      </c>
      <c r="O112" s="55" t="s">
        <v>255</v>
      </c>
      <c r="P112" s="80"/>
    </row>
    <row r="113" spans="1:16" ht="25.5" hidden="1">
      <c r="A113" s="25">
        <v>109</v>
      </c>
      <c r="B113" s="93" t="s">
        <v>24</v>
      </c>
      <c r="C113" s="93" t="s">
        <v>188</v>
      </c>
      <c r="D113" s="92" t="s">
        <v>29</v>
      </c>
      <c r="E113" s="93" t="s">
        <v>242</v>
      </c>
      <c r="F113" s="93" t="s">
        <v>21</v>
      </c>
      <c r="G113" s="19" t="s">
        <v>243</v>
      </c>
      <c r="H113" s="94" t="s">
        <v>244</v>
      </c>
      <c r="I113" s="118">
        <v>0</v>
      </c>
      <c r="J113" s="118">
        <v>3949498.2</v>
      </c>
      <c r="K113" s="95">
        <v>44470</v>
      </c>
      <c r="L113" s="42">
        <v>44470</v>
      </c>
      <c r="M113" s="42">
        <v>46295</v>
      </c>
      <c r="N113" s="44">
        <v>46295</v>
      </c>
      <c r="O113" s="55" t="s">
        <v>255</v>
      </c>
      <c r="P113" s="99"/>
    </row>
    <row r="114" spans="1:16" ht="89.25" hidden="1">
      <c r="A114" s="25">
        <v>110</v>
      </c>
      <c r="B114" s="18" t="s">
        <v>24</v>
      </c>
      <c r="C114" s="18" t="s">
        <v>188</v>
      </c>
      <c r="D114" s="7" t="s">
        <v>20</v>
      </c>
      <c r="E114" s="18" t="s">
        <v>35</v>
      </c>
      <c r="F114" s="18" t="s">
        <v>245</v>
      </c>
      <c r="G114" s="19" t="s">
        <v>246</v>
      </c>
      <c r="H114" s="1" t="s">
        <v>247</v>
      </c>
      <c r="I114" s="109">
        <v>0</v>
      </c>
      <c r="J114" s="109">
        <v>5999999.9900000002</v>
      </c>
      <c r="K114" s="8">
        <v>44484</v>
      </c>
      <c r="L114" s="9">
        <v>44484</v>
      </c>
      <c r="M114" s="9">
        <v>46309</v>
      </c>
      <c r="N114" s="16">
        <v>46309</v>
      </c>
      <c r="O114" s="55" t="s">
        <v>255</v>
      </c>
      <c r="P114" s="80"/>
    </row>
    <row r="115" spans="1:16" ht="76.5" hidden="1">
      <c r="A115" s="25">
        <v>111</v>
      </c>
      <c r="B115" s="18" t="s">
        <v>24</v>
      </c>
      <c r="C115" s="18" t="s">
        <v>188</v>
      </c>
      <c r="D115" s="7" t="s">
        <v>20</v>
      </c>
      <c r="E115" s="18" t="s">
        <v>65</v>
      </c>
      <c r="F115" s="18" t="s">
        <v>176</v>
      </c>
      <c r="G115" s="19" t="s">
        <v>177</v>
      </c>
      <c r="H115" s="1" t="s">
        <v>178</v>
      </c>
      <c r="I115" s="109">
        <v>0</v>
      </c>
      <c r="J115" s="109">
        <v>4110000</v>
      </c>
      <c r="K115" s="8">
        <v>44623</v>
      </c>
      <c r="L115" s="9">
        <v>44623</v>
      </c>
      <c r="M115" s="9">
        <v>46448</v>
      </c>
      <c r="N115" s="16">
        <v>46448</v>
      </c>
      <c r="O115" s="55" t="s">
        <v>255</v>
      </c>
      <c r="P115" s="80"/>
    </row>
    <row r="116" spans="1:16" ht="89.25" hidden="1">
      <c r="A116" s="25">
        <v>112</v>
      </c>
      <c r="B116" s="18" t="s">
        <v>24</v>
      </c>
      <c r="C116" s="18" t="s">
        <v>188</v>
      </c>
      <c r="D116" s="7" t="s">
        <v>20</v>
      </c>
      <c r="E116" s="18" t="s">
        <v>143</v>
      </c>
      <c r="F116" s="18" t="s">
        <v>179</v>
      </c>
      <c r="G116" s="19" t="s">
        <v>180</v>
      </c>
      <c r="H116" s="1" t="s">
        <v>181</v>
      </c>
      <c r="I116" s="109">
        <v>0</v>
      </c>
      <c r="J116" s="109">
        <v>840000</v>
      </c>
      <c r="K116" s="8">
        <v>44713</v>
      </c>
      <c r="L116" s="9">
        <v>44713</v>
      </c>
      <c r="M116" s="9">
        <v>46538</v>
      </c>
      <c r="N116" s="16">
        <v>46538</v>
      </c>
      <c r="O116" s="55" t="s">
        <v>255</v>
      </c>
      <c r="P116" s="80"/>
    </row>
    <row r="117" spans="1:16" ht="229.5" hidden="1">
      <c r="A117" s="25">
        <v>113</v>
      </c>
      <c r="B117" s="18" t="s">
        <v>24</v>
      </c>
      <c r="C117" s="18"/>
      <c r="D117" s="7" t="s">
        <v>20</v>
      </c>
      <c r="E117" s="18" t="s">
        <v>493</v>
      </c>
      <c r="F117" s="18" t="s">
        <v>114</v>
      </c>
      <c r="G117" s="19" t="s">
        <v>494</v>
      </c>
      <c r="H117" s="1" t="s">
        <v>495</v>
      </c>
      <c r="I117" s="109">
        <v>0</v>
      </c>
      <c r="J117" s="109">
        <v>455150</v>
      </c>
      <c r="K117" s="8">
        <v>44826</v>
      </c>
      <c r="L117" s="9">
        <v>44826</v>
      </c>
      <c r="M117" s="9">
        <v>46651</v>
      </c>
      <c r="N117" s="16">
        <v>46651</v>
      </c>
      <c r="O117" s="55" t="s">
        <v>255</v>
      </c>
      <c r="P117" s="80"/>
    </row>
    <row r="118" spans="1:16" ht="51">
      <c r="A118" s="25">
        <v>114</v>
      </c>
      <c r="B118" s="18" t="s">
        <v>269</v>
      </c>
      <c r="C118" s="18"/>
      <c r="D118" s="7" t="s">
        <v>29</v>
      </c>
      <c r="E118" s="18" t="s">
        <v>496</v>
      </c>
      <c r="F118" s="18" t="s">
        <v>497</v>
      </c>
      <c r="G118" s="19" t="s">
        <v>498</v>
      </c>
      <c r="H118" s="1" t="s">
        <v>499</v>
      </c>
      <c r="I118" s="109">
        <v>0</v>
      </c>
      <c r="J118" s="109">
        <v>807919.87</v>
      </c>
      <c r="K118" s="8">
        <v>43896</v>
      </c>
      <c r="L118" s="9">
        <v>43896</v>
      </c>
      <c r="M118" s="42">
        <v>45174</v>
      </c>
      <c r="N118" s="16">
        <v>45356</v>
      </c>
      <c r="O118" s="55" t="s">
        <v>308</v>
      </c>
      <c r="P118" s="80"/>
    </row>
    <row r="119" spans="1:16" ht="63.75" hidden="1">
      <c r="A119" s="25">
        <v>115</v>
      </c>
      <c r="B119" s="18" t="s">
        <v>63</v>
      </c>
      <c r="C119" s="18"/>
      <c r="D119" s="7" t="s">
        <v>59</v>
      </c>
      <c r="E119" s="18" t="s">
        <v>60</v>
      </c>
      <c r="F119" s="18" t="s">
        <v>61</v>
      </c>
      <c r="G119" s="19" t="s">
        <v>62</v>
      </c>
      <c r="H119" s="1" t="s">
        <v>64</v>
      </c>
      <c r="I119" s="109">
        <v>0</v>
      </c>
      <c r="J119" s="109">
        <v>180225</v>
      </c>
      <c r="K119" s="8">
        <v>44545</v>
      </c>
      <c r="L119" s="9">
        <v>44545</v>
      </c>
      <c r="M119" s="9">
        <v>44909</v>
      </c>
      <c r="N119" s="16">
        <v>44909</v>
      </c>
      <c r="O119" s="55" t="s">
        <v>255</v>
      </c>
      <c r="P119" s="80"/>
    </row>
    <row r="120" spans="1:16" ht="63.75" hidden="1">
      <c r="A120" s="25">
        <v>116</v>
      </c>
      <c r="B120" s="18" t="s">
        <v>63</v>
      </c>
      <c r="C120" s="18"/>
      <c r="D120" s="7" t="s">
        <v>59</v>
      </c>
      <c r="E120" s="18" t="s">
        <v>81</v>
      </c>
      <c r="F120" s="18" t="s">
        <v>26</v>
      </c>
      <c r="G120" s="19" t="s">
        <v>82</v>
      </c>
      <c r="H120" s="1" t="s">
        <v>83</v>
      </c>
      <c r="I120" s="109">
        <v>0</v>
      </c>
      <c r="J120" s="109">
        <v>34800</v>
      </c>
      <c r="K120" s="8">
        <v>44630</v>
      </c>
      <c r="L120" s="9">
        <v>44630</v>
      </c>
      <c r="M120" s="9">
        <v>44926</v>
      </c>
      <c r="N120" s="16">
        <v>44926</v>
      </c>
      <c r="O120" s="55" t="s">
        <v>337</v>
      </c>
      <c r="P120" s="80"/>
    </row>
    <row r="121" spans="1:16" ht="76.5" hidden="1">
      <c r="A121" s="25">
        <v>117</v>
      </c>
      <c r="B121" s="18" t="s">
        <v>63</v>
      </c>
      <c r="C121" s="18"/>
      <c r="D121" s="7" t="s">
        <v>59</v>
      </c>
      <c r="E121" s="18" t="s">
        <v>84</v>
      </c>
      <c r="F121" s="18" t="s">
        <v>26</v>
      </c>
      <c r="G121" s="19" t="s">
        <v>85</v>
      </c>
      <c r="H121" s="1" t="s">
        <v>86</v>
      </c>
      <c r="I121" s="109">
        <v>0</v>
      </c>
      <c r="J121" s="109">
        <v>12000</v>
      </c>
      <c r="K121" s="8">
        <v>44636</v>
      </c>
      <c r="L121" s="9">
        <v>44636</v>
      </c>
      <c r="M121" s="9">
        <v>44926</v>
      </c>
      <c r="N121" s="16">
        <v>44926</v>
      </c>
      <c r="O121" s="55" t="s">
        <v>337</v>
      </c>
      <c r="P121" s="80"/>
    </row>
    <row r="122" spans="1:16" ht="51" hidden="1">
      <c r="A122" s="25">
        <v>118</v>
      </c>
      <c r="B122" s="18" t="s">
        <v>63</v>
      </c>
      <c r="C122" s="18"/>
      <c r="D122" s="7" t="s">
        <v>59</v>
      </c>
      <c r="E122" s="18" t="s">
        <v>87</v>
      </c>
      <c r="F122" s="18" t="s">
        <v>26</v>
      </c>
      <c r="G122" s="19" t="s">
        <v>88</v>
      </c>
      <c r="H122" s="1" t="s">
        <v>89</v>
      </c>
      <c r="I122" s="109">
        <v>0</v>
      </c>
      <c r="J122" s="109">
        <v>16000</v>
      </c>
      <c r="K122" s="8">
        <v>44659</v>
      </c>
      <c r="L122" s="9">
        <v>44659</v>
      </c>
      <c r="M122" s="9">
        <v>44926</v>
      </c>
      <c r="N122" s="16">
        <v>44926</v>
      </c>
      <c r="O122" s="55" t="s">
        <v>337</v>
      </c>
      <c r="P122" s="80"/>
    </row>
    <row r="123" spans="1:16" ht="89.25" hidden="1">
      <c r="A123" s="25">
        <v>119</v>
      </c>
      <c r="B123" s="18" t="s">
        <v>63</v>
      </c>
      <c r="C123" s="18"/>
      <c r="D123" s="7" t="s">
        <v>59</v>
      </c>
      <c r="E123" s="18" t="s">
        <v>90</v>
      </c>
      <c r="F123" s="18" t="s">
        <v>26</v>
      </c>
      <c r="G123" s="19" t="s">
        <v>91</v>
      </c>
      <c r="H123" s="1" t="s">
        <v>92</v>
      </c>
      <c r="I123" s="109">
        <v>0</v>
      </c>
      <c r="J123" s="109">
        <v>9270</v>
      </c>
      <c r="K123" s="8">
        <v>44659</v>
      </c>
      <c r="L123" s="9">
        <v>44659</v>
      </c>
      <c r="M123" s="9">
        <v>44926</v>
      </c>
      <c r="N123" s="16">
        <v>44926</v>
      </c>
      <c r="O123" s="55" t="s">
        <v>337</v>
      </c>
      <c r="P123" s="80"/>
    </row>
    <row r="124" spans="1:16" ht="38.25" hidden="1">
      <c r="A124" s="25">
        <v>120</v>
      </c>
      <c r="B124" s="18" t="s">
        <v>63</v>
      </c>
      <c r="C124" s="18"/>
      <c r="D124" s="7" t="s">
        <v>29</v>
      </c>
      <c r="E124" s="18" t="s">
        <v>119</v>
      </c>
      <c r="F124" s="18" t="s">
        <v>120</v>
      </c>
      <c r="G124" s="6" t="s">
        <v>121</v>
      </c>
      <c r="H124" s="1" t="s">
        <v>122</v>
      </c>
      <c r="I124" s="109">
        <v>0</v>
      </c>
      <c r="J124" s="109">
        <v>163724.4</v>
      </c>
      <c r="K124" s="8">
        <v>43868</v>
      </c>
      <c r="L124" s="9">
        <v>43868</v>
      </c>
      <c r="M124" s="9">
        <v>44963</v>
      </c>
      <c r="N124" s="16">
        <v>44963</v>
      </c>
      <c r="O124" s="55" t="s">
        <v>337</v>
      </c>
      <c r="P124" s="80"/>
    </row>
    <row r="125" spans="1:16" ht="25.5">
      <c r="A125" s="25">
        <v>121</v>
      </c>
      <c r="B125" s="18" t="s">
        <v>63</v>
      </c>
      <c r="C125" s="18"/>
      <c r="D125" s="7" t="s">
        <v>59</v>
      </c>
      <c r="E125" s="18" t="s">
        <v>500</v>
      </c>
      <c r="F125" s="18" t="s">
        <v>501</v>
      </c>
      <c r="G125" s="19" t="s">
        <v>502</v>
      </c>
      <c r="H125" s="1" t="s">
        <v>503</v>
      </c>
      <c r="I125" s="109">
        <v>760.59</v>
      </c>
      <c r="J125" s="109">
        <v>9127.08</v>
      </c>
      <c r="K125" s="8">
        <v>43895</v>
      </c>
      <c r="L125" s="9" t="s">
        <v>504</v>
      </c>
      <c r="M125" s="42">
        <v>45011</v>
      </c>
      <c r="N125" s="16">
        <v>45742</v>
      </c>
      <c r="O125" s="55" t="s">
        <v>308</v>
      </c>
      <c r="P125" s="80" t="s">
        <v>350</v>
      </c>
    </row>
    <row r="126" spans="1:16" ht="63.75">
      <c r="A126" s="25">
        <v>122</v>
      </c>
      <c r="B126" s="18" t="s">
        <v>63</v>
      </c>
      <c r="C126" s="18"/>
      <c r="D126" s="7" t="s">
        <v>20</v>
      </c>
      <c r="E126" s="18" t="s">
        <v>505</v>
      </c>
      <c r="F126" s="18" t="s">
        <v>145</v>
      </c>
      <c r="G126" s="19" t="s">
        <v>506</v>
      </c>
      <c r="H126" s="1" t="s">
        <v>507</v>
      </c>
      <c r="I126" s="109">
        <v>0</v>
      </c>
      <c r="J126" s="109">
        <v>250000</v>
      </c>
      <c r="K126" s="8">
        <v>44777</v>
      </c>
      <c r="L126" s="9">
        <v>44777</v>
      </c>
      <c r="M126" s="9">
        <v>45141</v>
      </c>
      <c r="N126" s="16">
        <v>46602</v>
      </c>
      <c r="O126" s="55" t="s">
        <v>308</v>
      </c>
      <c r="P126" s="80" t="s">
        <v>350</v>
      </c>
    </row>
    <row r="127" spans="1:16" ht="25.5">
      <c r="A127" s="25">
        <v>123</v>
      </c>
      <c r="B127" s="18" t="s">
        <v>63</v>
      </c>
      <c r="C127" s="18"/>
      <c r="D127" s="7" t="s">
        <v>59</v>
      </c>
      <c r="E127" s="18" t="s">
        <v>409</v>
      </c>
      <c r="F127" s="18" t="s">
        <v>386</v>
      </c>
      <c r="G127" s="19" t="s">
        <v>508</v>
      </c>
      <c r="H127" s="1" t="s">
        <v>509</v>
      </c>
      <c r="I127" s="109">
        <v>0</v>
      </c>
      <c r="J127" s="109">
        <v>9460.43</v>
      </c>
      <c r="K127" s="8">
        <v>44039</v>
      </c>
      <c r="L127" s="9">
        <v>44805</v>
      </c>
      <c r="M127" s="42">
        <v>45169</v>
      </c>
      <c r="N127" s="16">
        <v>45900</v>
      </c>
      <c r="O127" s="55" t="s">
        <v>308</v>
      </c>
      <c r="P127" s="80" t="s">
        <v>350</v>
      </c>
    </row>
    <row r="128" spans="1:16" ht="127.5" hidden="1">
      <c r="A128" s="25">
        <v>124</v>
      </c>
      <c r="B128" s="18" t="s">
        <v>63</v>
      </c>
      <c r="C128" s="18"/>
      <c r="D128" s="7" t="s">
        <v>29</v>
      </c>
      <c r="E128" s="18" t="s">
        <v>156</v>
      </c>
      <c r="F128" s="18" t="s">
        <v>157</v>
      </c>
      <c r="G128" s="19" t="s">
        <v>121</v>
      </c>
      <c r="H128" s="1" t="s">
        <v>158</v>
      </c>
      <c r="I128" s="109">
        <v>0</v>
      </c>
      <c r="J128" s="109">
        <v>175117.47</v>
      </c>
      <c r="K128" s="8">
        <v>44543</v>
      </c>
      <c r="L128" s="9">
        <v>44564</v>
      </c>
      <c r="M128" s="9">
        <v>45293</v>
      </c>
      <c r="N128" s="16">
        <v>45293</v>
      </c>
      <c r="O128" s="55" t="s">
        <v>337</v>
      </c>
      <c r="P128" s="80"/>
    </row>
    <row r="129" spans="1:16" ht="38.25" hidden="1">
      <c r="A129" s="25">
        <v>125</v>
      </c>
      <c r="B129" s="18" t="s">
        <v>63</v>
      </c>
      <c r="C129" s="18"/>
      <c r="D129" s="7" t="s">
        <v>29</v>
      </c>
      <c r="E129" s="18" t="s">
        <v>159</v>
      </c>
      <c r="F129" s="18" t="s">
        <v>160</v>
      </c>
      <c r="G129" s="6" t="s">
        <v>121</v>
      </c>
      <c r="H129" s="1" t="s">
        <v>161</v>
      </c>
      <c r="I129" s="109">
        <v>0</v>
      </c>
      <c r="J129" s="109">
        <v>250000</v>
      </c>
      <c r="K129" s="8">
        <v>44183</v>
      </c>
      <c r="L129" s="9">
        <v>44200</v>
      </c>
      <c r="M129" s="9">
        <v>45294</v>
      </c>
      <c r="N129" s="16">
        <v>45294</v>
      </c>
      <c r="O129" s="55" t="s">
        <v>337</v>
      </c>
      <c r="P129" s="80"/>
    </row>
    <row r="130" spans="1:16" ht="51" hidden="1">
      <c r="A130" s="25">
        <v>126</v>
      </c>
      <c r="B130" s="18" t="s">
        <v>112</v>
      </c>
      <c r="C130" s="18"/>
      <c r="D130" s="7" t="s">
        <v>59</v>
      </c>
      <c r="E130" s="18" t="s">
        <v>110</v>
      </c>
      <c r="F130" s="18" t="s">
        <v>26</v>
      </c>
      <c r="G130" s="19" t="s">
        <v>111</v>
      </c>
      <c r="H130" s="1" t="s">
        <v>113</v>
      </c>
      <c r="I130" s="109">
        <v>0</v>
      </c>
      <c r="J130" s="109">
        <v>2000</v>
      </c>
      <c r="K130" s="8">
        <v>44734</v>
      </c>
      <c r="L130" s="9">
        <v>44734</v>
      </c>
      <c r="M130" s="9">
        <v>44926</v>
      </c>
      <c r="N130" s="16">
        <v>44926</v>
      </c>
      <c r="O130" s="55" t="s">
        <v>337</v>
      </c>
      <c r="P130" s="80"/>
    </row>
    <row r="131" spans="1:16" ht="63.75" hidden="1">
      <c r="A131" s="25">
        <v>127</v>
      </c>
      <c r="B131" s="18" t="s">
        <v>112</v>
      </c>
      <c r="C131" s="18"/>
      <c r="D131" s="7" t="s">
        <v>59</v>
      </c>
      <c r="E131" s="18" t="s">
        <v>114</v>
      </c>
      <c r="F131" s="18" t="s">
        <v>26</v>
      </c>
      <c r="G131" s="19" t="s">
        <v>115</v>
      </c>
      <c r="H131" s="1" t="s">
        <v>116</v>
      </c>
      <c r="I131" s="109">
        <v>0</v>
      </c>
      <c r="J131" s="109">
        <v>15000</v>
      </c>
      <c r="K131" s="8">
        <v>44740</v>
      </c>
      <c r="L131" s="9">
        <v>44740</v>
      </c>
      <c r="M131" s="9">
        <v>44926</v>
      </c>
      <c r="N131" s="16">
        <v>44926</v>
      </c>
      <c r="O131" s="55" t="s">
        <v>337</v>
      </c>
      <c r="P131" s="80"/>
    </row>
    <row r="132" spans="1:16" ht="89.25">
      <c r="A132" s="25">
        <v>128</v>
      </c>
      <c r="B132" s="18" t="s">
        <v>112</v>
      </c>
      <c r="C132" s="18"/>
      <c r="D132" s="7" t="s">
        <v>29</v>
      </c>
      <c r="E132" s="18" t="s">
        <v>486</v>
      </c>
      <c r="F132" s="18" t="s">
        <v>510</v>
      </c>
      <c r="G132" s="19" t="s">
        <v>511</v>
      </c>
      <c r="H132" s="1" t="s">
        <v>512</v>
      </c>
      <c r="I132" s="109">
        <v>0</v>
      </c>
      <c r="J132" s="109">
        <v>300000.07</v>
      </c>
      <c r="K132" s="8">
        <v>44736</v>
      </c>
      <c r="L132" s="9">
        <v>44743</v>
      </c>
      <c r="M132" s="9">
        <v>45107</v>
      </c>
      <c r="N132" s="16">
        <v>46568</v>
      </c>
      <c r="O132" s="55" t="s">
        <v>308</v>
      </c>
      <c r="P132" s="80" t="s">
        <v>350</v>
      </c>
    </row>
    <row r="133" spans="1:16" ht="76.5">
      <c r="A133" s="25">
        <v>129</v>
      </c>
      <c r="B133" s="18" t="s">
        <v>271</v>
      </c>
      <c r="C133" s="18"/>
      <c r="D133" s="7" t="s">
        <v>29</v>
      </c>
      <c r="E133" s="18" t="s">
        <v>513</v>
      </c>
      <c r="F133" s="18" t="s">
        <v>514</v>
      </c>
      <c r="G133" s="19" t="s">
        <v>515</v>
      </c>
      <c r="H133" s="1" t="s">
        <v>516</v>
      </c>
      <c r="I133" s="109">
        <v>0</v>
      </c>
      <c r="J133" s="109">
        <v>231250</v>
      </c>
      <c r="K133" s="8">
        <v>44179</v>
      </c>
      <c r="L133" s="9">
        <v>44562</v>
      </c>
      <c r="M133" s="42">
        <v>44926</v>
      </c>
      <c r="N133" s="16">
        <v>46022</v>
      </c>
      <c r="O133" s="55" t="s">
        <v>308</v>
      </c>
      <c r="P133" s="80" t="s">
        <v>517</v>
      </c>
    </row>
    <row r="175" spans="3:5">
      <c r="C175" s="20" t="s">
        <v>100</v>
      </c>
      <c r="D175" s="12" t="s">
        <v>149</v>
      </c>
      <c r="E175" s="5" t="s">
        <v>308</v>
      </c>
    </row>
    <row r="176" spans="3:5">
      <c r="C176" s="12" t="s">
        <v>257</v>
      </c>
      <c r="D176" s="12" t="s">
        <v>258</v>
      </c>
      <c r="E176" s="5" t="s">
        <v>255</v>
      </c>
    </row>
    <row r="177" spans="3:5">
      <c r="C177" s="20" t="s">
        <v>259</v>
      </c>
      <c r="D177" s="12" t="s">
        <v>260</v>
      </c>
      <c r="E177" s="5" t="s">
        <v>337</v>
      </c>
    </row>
    <row r="178" spans="3:5">
      <c r="C178" s="20" t="s">
        <v>52</v>
      </c>
      <c r="D178" s="12" t="s">
        <v>29</v>
      </c>
    </row>
    <row r="179" spans="3:5">
      <c r="C179" s="20" t="s">
        <v>261</v>
      </c>
      <c r="D179" s="12" t="s">
        <v>59</v>
      </c>
    </row>
    <row r="180" spans="3:5">
      <c r="C180" s="20" t="s">
        <v>262</v>
      </c>
      <c r="D180" s="12" t="s">
        <v>20</v>
      </c>
    </row>
    <row r="181" spans="3:5">
      <c r="C181" s="20" t="s">
        <v>263</v>
      </c>
      <c r="D181" s="12" t="s">
        <v>264</v>
      </c>
    </row>
    <row r="182" spans="3:5">
      <c r="C182" s="12" t="s">
        <v>96</v>
      </c>
    </row>
    <row r="183" spans="3:5">
      <c r="C183" s="20" t="s">
        <v>265</v>
      </c>
    </row>
    <row r="184" spans="3:5">
      <c r="C184" s="20" t="s">
        <v>266</v>
      </c>
    </row>
    <row r="185" spans="3:5">
      <c r="C185" s="20" t="s">
        <v>37</v>
      </c>
    </row>
    <row r="186" spans="3:5">
      <c r="C186" s="12" t="s">
        <v>108</v>
      </c>
    </row>
    <row r="187" spans="3:5">
      <c r="C187" s="12" t="s">
        <v>267</v>
      </c>
    </row>
    <row r="188" spans="3:5">
      <c r="C188" s="20" t="s">
        <v>268</v>
      </c>
    </row>
    <row r="189" spans="3:5">
      <c r="C189" s="20" t="s">
        <v>24</v>
      </c>
    </row>
    <row r="190" spans="3:5">
      <c r="C190" s="20" t="s">
        <v>269</v>
      </c>
    </row>
    <row r="191" spans="3:5">
      <c r="C191" s="12" t="s">
        <v>270</v>
      </c>
    </row>
    <row r="192" spans="3:5">
      <c r="C192" s="20" t="s">
        <v>63</v>
      </c>
    </row>
    <row r="193" spans="3:3">
      <c r="C193" s="12" t="s">
        <v>112</v>
      </c>
    </row>
    <row r="194" spans="3:3">
      <c r="C194" s="20" t="s">
        <v>271</v>
      </c>
    </row>
  </sheetData>
  <autoFilter ref="A4:P133" xr:uid="{00000000-0009-0000-0000-000003000000}">
    <filterColumn colId="14">
      <filters>
        <filter val="PRORROGÁVEL"/>
      </filters>
    </filterColumn>
  </autoFilter>
  <sortState xmlns:xlrd2="http://schemas.microsoft.com/office/spreadsheetml/2017/richdata2" ref="B5:P133">
    <sortCondition ref="B5:B133"/>
    <sortCondition ref="M5:M133"/>
  </sortState>
  <mergeCells count="3">
    <mergeCell ref="A1:P1"/>
    <mergeCell ref="A2:I2"/>
    <mergeCell ref="A3:I3"/>
  </mergeCells>
  <dataValidations count="8">
    <dataValidation type="list" allowBlank="1" showInputMessage="1" showErrorMessage="1" sqref="B123:B132 B59:B76 B5:B42 B78:B121" xr:uid="{00000000-0002-0000-0300-000000000000}">
      <formula1>$C$175:$C$194</formula1>
    </dataValidation>
    <dataValidation type="list" allowBlank="1" showInputMessage="1" showErrorMessage="1" sqref="D123:D132 D42 D5:D38 C56:C57 C39:D41 D78:D121 D50:D76" xr:uid="{00000000-0002-0000-0300-000002000000}">
      <formula1>$D$175:$D$181</formula1>
    </dataValidation>
    <dataValidation type="list" allowBlank="1" showInputMessage="1" showErrorMessage="1" sqref="D49" xr:uid="{00000000-0002-0000-0300-000003000000}">
      <formula1>$D$97:$D$103</formula1>
    </dataValidation>
    <dataValidation type="list" allowBlank="1" showInputMessage="1" showErrorMessage="1" sqref="D47" xr:uid="{00000000-0002-0000-0300-000005000000}">
      <formula1>$D$96:$D$102</formula1>
    </dataValidation>
    <dataValidation type="list" allowBlank="1" showInputMessage="1" showErrorMessage="1" sqref="D133 D77" xr:uid="{00000000-0002-0000-0300-000007000000}">
      <formula1>$D$91:$D$97</formula1>
    </dataValidation>
    <dataValidation type="list" allowBlank="1" showInputMessage="1" showErrorMessage="1" sqref="B133 B77" xr:uid="{00000000-0002-0000-0300-000008000000}">
      <formula1>$C$91:$C$110</formula1>
    </dataValidation>
    <dataValidation type="list" allowBlank="1" showInputMessage="1" showErrorMessage="1" sqref="D122" xr:uid="{00000000-0002-0000-0300-000009000000}">
      <formula1>$T$4:$T$4</formula1>
    </dataValidation>
    <dataValidation type="list" allowBlank="1" showInputMessage="1" showErrorMessage="1" sqref="O5:O133" xr:uid="{00000000-0002-0000-0300-000001000000}">
      <formula1>$E$175:$E$177</formula1>
    </dataValidation>
  </dataValidations>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48576"/>
  <sheetViews>
    <sheetView showGridLines="0" tabSelected="1" zoomScale="70" zoomScaleNormal="70" workbookViewId="0">
      <pane xSplit="1" ySplit="3" topLeftCell="D4" activePane="bottomRight" state="frozen"/>
      <selection pane="bottomRight" activeCell="D169" sqref="D169"/>
      <selection pane="bottomLeft" activeCell="A4" sqref="A4"/>
      <selection pane="topRight" activeCell="B1" sqref="B1"/>
    </sheetView>
  </sheetViews>
  <sheetFormatPr defaultColWidth="9.140625" defaultRowHeight="15"/>
  <cols>
    <col min="1" max="1" width="5.5703125" style="104" bestFit="1" customWidth="1"/>
    <col min="2" max="2" width="12.5703125" style="104" customWidth="1"/>
    <col min="3" max="3" width="42.5703125" style="142" customWidth="1"/>
    <col min="4" max="4" width="43.42578125" style="142" customWidth="1"/>
    <col min="5" max="5" width="29" style="104" customWidth="1"/>
    <col min="6" max="6" width="26" style="108" customWidth="1"/>
    <col min="7" max="10" width="29" style="104" customWidth="1"/>
    <col min="11" max="16384" width="9.140625" style="104"/>
  </cols>
  <sheetData>
    <row r="1" spans="1:10" ht="18.75" thickBot="1">
      <c r="A1" s="176" t="s">
        <v>518</v>
      </c>
      <c r="B1" s="176"/>
      <c r="C1" s="176"/>
      <c r="D1" s="176"/>
      <c r="E1" s="176"/>
      <c r="F1" s="176"/>
      <c r="G1" s="176"/>
      <c r="H1" s="176"/>
      <c r="I1" s="176"/>
      <c r="J1" s="176"/>
    </row>
    <row r="2" spans="1:10" ht="32.25" thickTop="1">
      <c r="A2" s="120"/>
      <c r="B2" s="120"/>
      <c r="C2" s="131"/>
      <c r="D2" s="131"/>
      <c r="E2" s="121" t="s">
        <v>519</v>
      </c>
      <c r="F2" s="122">
        <f>SUBTOTAL(109,F4:F169)</f>
        <v>103982117.82999998</v>
      </c>
      <c r="G2" s="123"/>
      <c r="H2" s="124"/>
      <c r="I2" s="123"/>
      <c r="J2" s="124"/>
    </row>
    <row r="3" spans="1:10" ht="102">
      <c r="A3" s="49" t="s">
        <v>2</v>
      </c>
      <c r="B3" s="49" t="s">
        <v>520</v>
      </c>
      <c r="C3" s="132" t="s">
        <v>521</v>
      </c>
      <c r="D3" s="132" t="s">
        <v>522</v>
      </c>
      <c r="E3" s="49" t="s">
        <v>523</v>
      </c>
      <c r="F3" s="125" t="s">
        <v>524</v>
      </c>
      <c r="G3" s="49" t="s">
        <v>525</v>
      </c>
      <c r="H3" s="49" t="s">
        <v>526</v>
      </c>
      <c r="I3" s="49" t="s">
        <v>527</v>
      </c>
      <c r="J3" s="49" t="s">
        <v>528</v>
      </c>
    </row>
    <row r="4" spans="1:10" ht="48">
      <c r="A4" s="49">
        <v>1</v>
      </c>
      <c r="B4" s="49" t="s">
        <v>100</v>
      </c>
      <c r="C4" s="145" t="s">
        <v>529</v>
      </c>
      <c r="D4" s="143" t="s">
        <v>530</v>
      </c>
      <c r="E4" s="144" t="s">
        <v>531</v>
      </c>
      <c r="F4" s="146">
        <v>12000</v>
      </c>
      <c r="G4" s="7">
        <v>2023</v>
      </c>
      <c r="H4" s="107" t="s">
        <v>532</v>
      </c>
      <c r="I4" s="1"/>
      <c r="J4" s="7" t="s">
        <v>100</v>
      </c>
    </row>
    <row r="5" spans="1:10" ht="24">
      <c r="A5" s="49">
        <v>2</v>
      </c>
      <c r="B5" s="49" t="s">
        <v>100</v>
      </c>
      <c r="C5" s="143" t="s">
        <v>533</v>
      </c>
      <c r="D5" s="143" t="s">
        <v>534</v>
      </c>
      <c r="E5" s="147" t="s">
        <v>531</v>
      </c>
      <c r="F5" s="126">
        <v>30000</v>
      </c>
      <c r="G5" s="7">
        <v>2023</v>
      </c>
      <c r="H5" s="107" t="s">
        <v>535</v>
      </c>
      <c r="I5" s="1"/>
      <c r="J5" s="7" t="s">
        <v>100</v>
      </c>
    </row>
    <row r="6" spans="1:10" ht="56.45" customHeight="1">
      <c r="A6" s="49">
        <v>3</v>
      </c>
      <c r="B6" s="49" t="s">
        <v>100</v>
      </c>
      <c r="C6" s="143" t="s">
        <v>536</v>
      </c>
      <c r="D6" s="143" t="s">
        <v>537</v>
      </c>
      <c r="E6" s="101">
        <v>31</v>
      </c>
      <c r="F6" s="126">
        <v>62050.43</v>
      </c>
      <c r="G6" s="7">
        <v>2023</v>
      </c>
      <c r="H6" s="107" t="s">
        <v>532</v>
      </c>
      <c r="I6" s="1"/>
      <c r="J6" s="7" t="s">
        <v>100</v>
      </c>
    </row>
    <row r="7" spans="1:10" ht="36">
      <c r="A7" s="49">
        <v>4</v>
      </c>
      <c r="B7" s="49" t="s">
        <v>100</v>
      </c>
      <c r="C7" s="143" t="s">
        <v>538</v>
      </c>
      <c r="D7" s="143" t="s">
        <v>539</v>
      </c>
      <c r="E7" s="147" t="s">
        <v>531</v>
      </c>
      <c r="F7" s="126">
        <v>64700</v>
      </c>
      <c r="G7" s="7">
        <v>2023</v>
      </c>
      <c r="H7" s="107" t="s">
        <v>540</v>
      </c>
      <c r="I7" s="1"/>
      <c r="J7" s="7" t="s">
        <v>100</v>
      </c>
    </row>
    <row r="8" spans="1:10" ht="36">
      <c r="A8" s="49">
        <v>5</v>
      </c>
      <c r="B8" s="49" t="s">
        <v>100</v>
      </c>
      <c r="C8" s="133" t="s">
        <v>541</v>
      </c>
      <c r="D8" s="143" t="s">
        <v>542</v>
      </c>
      <c r="E8" s="147" t="s">
        <v>543</v>
      </c>
      <c r="F8" s="126">
        <v>2518454.4</v>
      </c>
      <c r="G8" s="7">
        <v>2023</v>
      </c>
      <c r="H8" s="107" t="s">
        <v>532</v>
      </c>
      <c r="I8" s="1"/>
      <c r="J8" s="7" t="s">
        <v>100</v>
      </c>
    </row>
    <row r="9" spans="1:10" ht="53.45" customHeight="1">
      <c r="A9" s="49">
        <v>6</v>
      </c>
      <c r="B9" s="49" t="s">
        <v>100</v>
      </c>
      <c r="C9" s="143" t="s">
        <v>541</v>
      </c>
      <c r="D9" s="143" t="s">
        <v>544</v>
      </c>
      <c r="E9" s="147" t="s">
        <v>543</v>
      </c>
      <c r="F9" s="126">
        <v>7000000</v>
      </c>
      <c r="G9" s="7">
        <v>2023</v>
      </c>
      <c r="H9" s="107" t="s">
        <v>532</v>
      </c>
      <c r="I9" s="1"/>
      <c r="J9" s="7" t="s">
        <v>100</v>
      </c>
    </row>
    <row r="10" spans="1:10" ht="25.5">
      <c r="A10" s="49">
        <v>7</v>
      </c>
      <c r="B10" s="49" t="s">
        <v>100</v>
      </c>
      <c r="C10" s="134" t="s">
        <v>545</v>
      </c>
      <c r="D10" s="134" t="s">
        <v>546</v>
      </c>
      <c r="E10" s="18" t="s">
        <v>531</v>
      </c>
      <c r="F10" s="126">
        <v>10000</v>
      </c>
      <c r="G10" s="7">
        <v>2023</v>
      </c>
      <c r="H10" s="7" t="s">
        <v>540</v>
      </c>
      <c r="I10" s="1"/>
      <c r="J10" s="7" t="s">
        <v>100</v>
      </c>
    </row>
    <row r="11" spans="1:10" ht="51" customHeight="1">
      <c r="A11" s="49">
        <v>8</v>
      </c>
      <c r="B11" s="49" t="s">
        <v>100</v>
      </c>
      <c r="C11" s="145" t="s">
        <v>547</v>
      </c>
      <c r="D11" s="143" t="s">
        <v>548</v>
      </c>
      <c r="E11" s="144" t="s">
        <v>549</v>
      </c>
      <c r="F11" s="126">
        <v>150000</v>
      </c>
      <c r="G11" s="7">
        <v>2023</v>
      </c>
      <c r="H11" s="107" t="s">
        <v>532</v>
      </c>
      <c r="I11" s="1"/>
      <c r="J11" s="7" t="s">
        <v>100</v>
      </c>
    </row>
    <row r="12" spans="1:10" ht="25.5">
      <c r="A12" s="49">
        <v>9</v>
      </c>
      <c r="B12" s="49" t="s">
        <v>100</v>
      </c>
      <c r="C12" s="145" t="s">
        <v>550</v>
      </c>
      <c r="D12" s="143" t="s">
        <v>551</v>
      </c>
      <c r="E12" s="144" t="s">
        <v>549</v>
      </c>
      <c r="F12" s="126">
        <v>14105749.130000001</v>
      </c>
      <c r="G12" s="7">
        <v>2023</v>
      </c>
      <c r="H12" s="107" t="s">
        <v>532</v>
      </c>
      <c r="I12" s="1"/>
      <c r="J12" s="7" t="s">
        <v>100</v>
      </c>
    </row>
    <row r="13" spans="1:10" ht="38.25">
      <c r="A13" s="49">
        <v>10</v>
      </c>
      <c r="B13" s="49" t="s">
        <v>100</v>
      </c>
      <c r="C13" s="145" t="s">
        <v>552</v>
      </c>
      <c r="D13" s="143" t="s">
        <v>553</v>
      </c>
      <c r="E13" s="144" t="s">
        <v>549</v>
      </c>
      <c r="F13" s="126">
        <v>30000</v>
      </c>
      <c r="G13" s="7">
        <v>2023</v>
      </c>
      <c r="H13" s="7" t="s">
        <v>540</v>
      </c>
      <c r="I13" s="1"/>
      <c r="J13" s="7" t="s">
        <v>100</v>
      </c>
    </row>
    <row r="14" spans="1:10" ht="204">
      <c r="A14" s="49">
        <v>11</v>
      </c>
      <c r="B14" s="49" t="s">
        <v>100</v>
      </c>
      <c r="C14" s="134" t="s">
        <v>554</v>
      </c>
      <c r="D14" s="134" t="s">
        <v>555</v>
      </c>
      <c r="E14" s="144" t="s">
        <v>556</v>
      </c>
      <c r="F14" s="110">
        <v>146990.04</v>
      </c>
      <c r="G14" s="8">
        <v>45046</v>
      </c>
      <c r="H14" s="107" t="s">
        <v>532</v>
      </c>
      <c r="I14" s="1"/>
      <c r="J14" s="7" t="s">
        <v>100</v>
      </c>
    </row>
    <row r="15" spans="1:10" ht="25.5">
      <c r="A15" s="49">
        <v>12</v>
      </c>
      <c r="B15" s="49" t="s">
        <v>557</v>
      </c>
      <c r="C15" s="145" t="s">
        <v>558</v>
      </c>
      <c r="D15" s="143" t="s">
        <v>558</v>
      </c>
      <c r="E15" s="144" t="s">
        <v>559</v>
      </c>
      <c r="F15" s="109">
        <v>50000</v>
      </c>
      <c r="G15" s="7">
        <v>2023</v>
      </c>
      <c r="H15" s="7" t="s">
        <v>532</v>
      </c>
      <c r="I15" s="1"/>
      <c r="J15" s="7" t="s">
        <v>557</v>
      </c>
    </row>
    <row r="16" spans="1:10" ht="36">
      <c r="A16" s="49">
        <v>13</v>
      </c>
      <c r="B16" s="49" t="s">
        <v>259</v>
      </c>
      <c r="C16" s="134" t="s">
        <v>560</v>
      </c>
      <c r="D16" s="134" t="s">
        <v>561</v>
      </c>
      <c r="E16" s="18" t="s">
        <v>562</v>
      </c>
      <c r="F16" s="109">
        <v>50000</v>
      </c>
      <c r="G16" s="7">
        <v>2023</v>
      </c>
      <c r="H16" s="107" t="s">
        <v>540</v>
      </c>
      <c r="I16" s="1"/>
      <c r="J16" s="7" t="s">
        <v>563</v>
      </c>
    </row>
    <row r="17" spans="1:10">
      <c r="A17" s="49">
        <v>14</v>
      </c>
      <c r="B17" s="49" t="s">
        <v>52</v>
      </c>
      <c r="C17" s="134" t="s">
        <v>564</v>
      </c>
      <c r="D17" s="134" t="s">
        <v>565</v>
      </c>
      <c r="E17" s="18" t="s">
        <v>531</v>
      </c>
      <c r="F17" s="109">
        <v>50000</v>
      </c>
      <c r="G17" s="7">
        <v>2023</v>
      </c>
      <c r="H17" s="107" t="s">
        <v>532</v>
      </c>
      <c r="I17" s="7"/>
      <c r="J17" s="7" t="s">
        <v>52</v>
      </c>
    </row>
    <row r="18" spans="1:10" ht="36">
      <c r="A18" s="49">
        <v>15</v>
      </c>
      <c r="B18" s="49" t="s">
        <v>52</v>
      </c>
      <c r="C18" s="134" t="s">
        <v>566</v>
      </c>
      <c r="D18" s="134" t="s">
        <v>567</v>
      </c>
      <c r="E18" s="18" t="s">
        <v>568</v>
      </c>
      <c r="F18" s="109">
        <v>60000</v>
      </c>
      <c r="G18" s="7">
        <v>2023</v>
      </c>
      <c r="H18" s="107" t="s">
        <v>540</v>
      </c>
      <c r="I18" s="7"/>
      <c r="J18" s="7" t="s">
        <v>52</v>
      </c>
    </row>
    <row r="19" spans="1:10">
      <c r="A19" s="49">
        <v>16</v>
      </c>
      <c r="B19" s="49" t="s">
        <v>52</v>
      </c>
      <c r="C19" s="134" t="s">
        <v>566</v>
      </c>
      <c r="D19" s="134" t="s">
        <v>569</v>
      </c>
      <c r="E19" s="18" t="s">
        <v>531</v>
      </c>
      <c r="F19" s="109">
        <v>150000</v>
      </c>
      <c r="G19" s="7">
        <v>2023</v>
      </c>
      <c r="H19" s="107" t="s">
        <v>532</v>
      </c>
      <c r="I19" s="7"/>
      <c r="J19" s="7" t="s">
        <v>52</v>
      </c>
    </row>
    <row r="20" spans="1:10" ht="24">
      <c r="A20" s="49">
        <v>17</v>
      </c>
      <c r="B20" s="49" t="s">
        <v>52</v>
      </c>
      <c r="C20" s="134" t="s">
        <v>570</v>
      </c>
      <c r="D20" s="134" t="s">
        <v>571</v>
      </c>
      <c r="E20" s="18" t="s">
        <v>531</v>
      </c>
      <c r="F20" s="109">
        <v>180000</v>
      </c>
      <c r="G20" s="7">
        <v>2023</v>
      </c>
      <c r="H20" s="107" t="s">
        <v>540</v>
      </c>
      <c r="I20" s="7"/>
      <c r="J20" s="7" t="s">
        <v>52</v>
      </c>
    </row>
    <row r="21" spans="1:10" ht="24">
      <c r="A21" s="49">
        <v>18</v>
      </c>
      <c r="B21" s="49" t="s">
        <v>52</v>
      </c>
      <c r="C21" s="134" t="s">
        <v>572</v>
      </c>
      <c r="D21" s="134" t="s">
        <v>573</v>
      </c>
      <c r="E21" s="18" t="s">
        <v>531</v>
      </c>
      <c r="F21" s="109">
        <v>400000</v>
      </c>
      <c r="G21" s="7">
        <v>2023</v>
      </c>
      <c r="H21" s="107" t="s">
        <v>532</v>
      </c>
      <c r="I21" s="7"/>
      <c r="J21" s="7" t="s">
        <v>52</v>
      </c>
    </row>
    <row r="22" spans="1:10" ht="36">
      <c r="A22" s="49">
        <v>19</v>
      </c>
      <c r="B22" s="49" t="s">
        <v>52</v>
      </c>
      <c r="C22" s="134" t="s">
        <v>566</v>
      </c>
      <c r="D22" s="134" t="s">
        <v>574</v>
      </c>
      <c r="E22" s="18" t="s">
        <v>568</v>
      </c>
      <c r="F22" s="110">
        <v>900000</v>
      </c>
      <c r="G22" s="7">
        <v>2023</v>
      </c>
      <c r="H22" s="107" t="s">
        <v>532</v>
      </c>
      <c r="I22" s="1"/>
      <c r="J22" s="7" t="s">
        <v>52</v>
      </c>
    </row>
    <row r="23" spans="1:10" ht="46.15" customHeight="1">
      <c r="A23" s="49">
        <v>20</v>
      </c>
      <c r="B23" s="49" t="s">
        <v>52</v>
      </c>
      <c r="C23" s="134" t="s">
        <v>575</v>
      </c>
      <c r="D23" s="134" t="s">
        <v>576</v>
      </c>
      <c r="E23" s="18" t="s">
        <v>577</v>
      </c>
      <c r="F23" s="110">
        <v>2509279.0099999998</v>
      </c>
      <c r="G23" s="7">
        <v>2023</v>
      </c>
      <c r="H23" s="107" t="s">
        <v>532</v>
      </c>
      <c r="I23" s="1"/>
      <c r="J23" s="7" t="s">
        <v>52</v>
      </c>
    </row>
    <row r="24" spans="1:10" ht="52.15" customHeight="1">
      <c r="A24" s="49">
        <v>21</v>
      </c>
      <c r="B24" s="49" t="s">
        <v>52</v>
      </c>
      <c r="C24" s="134" t="s">
        <v>578</v>
      </c>
      <c r="D24" s="134" t="s">
        <v>357</v>
      </c>
      <c r="E24" s="18" t="s">
        <v>556</v>
      </c>
      <c r="F24" s="110">
        <v>33726964.32</v>
      </c>
      <c r="G24" s="7">
        <v>2023</v>
      </c>
      <c r="H24" s="107" t="s">
        <v>532</v>
      </c>
      <c r="I24" s="1"/>
      <c r="J24" s="7" t="s">
        <v>52</v>
      </c>
    </row>
    <row r="25" spans="1:10" ht="163.9" customHeight="1">
      <c r="A25" s="49">
        <v>22</v>
      </c>
      <c r="B25" s="49" t="s">
        <v>52</v>
      </c>
      <c r="C25" s="134" t="s">
        <v>579</v>
      </c>
      <c r="D25" s="134" t="s">
        <v>580</v>
      </c>
      <c r="E25" s="18" t="s">
        <v>280</v>
      </c>
      <c r="F25" s="110">
        <v>42250</v>
      </c>
      <c r="G25" s="7">
        <v>2023</v>
      </c>
      <c r="H25" s="107" t="s">
        <v>532</v>
      </c>
      <c r="I25" s="1"/>
      <c r="J25" s="7" t="s">
        <v>52</v>
      </c>
    </row>
    <row r="26" spans="1:10" ht="153">
      <c r="A26" s="49">
        <v>23</v>
      </c>
      <c r="B26" s="49" t="s">
        <v>52</v>
      </c>
      <c r="C26" s="134" t="s">
        <v>581</v>
      </c>
      <c r="D26" s="134" t="s">
        <v>582</v>
      </c>
      <c r="E26" s="18" t="s">
        <v>556</v>
      </c>
      <c r="F26" s="110">
        <v>9159.6</v>
      </c>
      <c r="G26" s="7">
        <v>2023</v>
      </c>
      <c r="H26" s="107" t="s">
        <v>540</v>
      </c>
      <c r="I26" s="1"/>
      <c r="J26" s="7" t="s">
        <v>52</v>
      </c>
    </row>
    <row r="27" spans="1:10" ht="96">
      <c r="A27" s="49">
        <v>24</v>
      </c>
      <c r="B27" s="49" t="s">
        <v>52</v>
      </c>
      <c r="C27" s="134" t="s">
        <v>583</v>
      </c>
      <c r="D27" s="134" t="s">
        <v>584</v>
      </c>
      <c r="E27" s="18" t="s">
        <v>556</v>
      </c>
      <c r="F27" s="110">
        <v>13878.1</v>
      </c>
      <c r="G27" s="7">
        <v>2023</v>
      </c>
      <c r="H27" s="107" t="s">
        <v>540</v>
      </c>
      <c r="I27" s="1"/>
      <c r="J27" s="7" t="s">
        <v>52</v>
      </c>
    </row>
    <row r="28" spans="1:10" ht="127.5">
      <c r="A28" s="49">
        <v>25</v>
      </c>
      <c r="B28" s="49" t="s">
        <v>52</v>
      </c>
      <c r="C28" s="134" t="s">
        <v>585</v>
      </c>
      <c r="D28" s="134" t="s">
        <v>586</v>
      </c>
      <c r="E28" s="18" t="s">
        <v>556</v>
      </c>
      <c r="F28" s="110">
        <v>257978.87</v>
      </c>
      <c r="G28" s="7">
        <v>2023</v>
      </c>
      <c r="H28" s="107" t="s">
        <v>540</v>
      </c>
      <c r="I28" s="1"/>
      <c r="J28" s="7" t="s">
        <v>52</v>
      </c>
    </row>
    <row r="29" spans="1:10" ht="76.5">
      <c r="A29" s="49">
        <v>26</v>
      </c>
      <c r="B29" s="49" t="s">
        <v>52</v>
      </c>
      <c r="C29" s="134" t="s">
        <v>587</v>
      </c>
      <c r="D29" s="134" t="s">
        <v>588</v>
      </c>
      <c r="E29" s="18" t="s">
        <v>280</v>
      </c>
      <c r="F29" s="110">
        <v>50000</v>
      </c>
      <c r="G29" s="7">
        <v>2023</v>
      </c>
      <c r="H29" s="107" t="s">
        <v>532</v>
      </c>
      <c r="I29" s="1"/>
      <c r="J29" s="7" t="s">
        <v>52</v>
      </c>
    </row>
    <row r="30" spans="1:10" ht="25.5">
      <c r="A30" s="49">
        <v>27</v>
      </c>
      <c r="B30" s="49" t="s">
        <v>52</v>
      </c>
      <c r="C30" s="134" t="s">
        <v>589</v>
      </c>
      <c r="D30" s="134" t="s">
        <v>590</v>
      </c>
      <c r="E30" s="18" t="s">
        <v>556</v>
      </c>
      <c r="F30" s="110">
        <v>21404.79</v>
      </c>
      <c r="G30" s="7">
        <v>2023</v>
      </c>
      <c r="H30" s="107" t="s">
        <v>532</v>
      </c>
      <c r="I30" s="1"/>
      <c r="J30" s="7" t="s">
        <v>52</v>
      </c>
    </row>
    <row r="31" spans="1:10" ht="130.5">
      <c r="A31" s="49">
        <v>28</v>
      </c>
      <c r="B31" s="49" t="s">
        <v>52</v>
      </c>
      <c r="C31" s="134" t="s">
        <v>591</v>
      </c>
      <c r="D31" s="134" t="s">
        <v>592</v>
      </c>
      <c r="E31" s="18" t="s">
        <v>556</v>
      </c>
      <c r="F31" s="110">
        <v>6000</v>
      </c>
      <c r="G31" s="7">
        <v>2023</v>
      </c>
      <c r="H31" s="107" t="s">
        <v>532</v>
      </c>
      <c r="I31" s="1"/>
      <c r="J31" s="7" t="s">
        <v>52</v>
      </c>
    </row>
    <row r="32" spans="1:10" ht="79.900000000000006" customHeight="1">
      <c r="A32" s="49">
        <v>29</v>
      </c>
      <c r="B32" s="49" t="s">
        <v>52</v>
      </c>
      <c r="C32" s="134" t="s">
        <v>593</v>
      </c>
      <c r="D32" s="134" t="s">
        <v>594</v>
      </c>
      <c r="E32" s="18" t="s">
        <v>280</v>
      </c>
      <c r="F32" s="110">
        <v>300000</v>
      </c>
      <c r="G32" s="7">
        <v>2023</v>
      </c>
      <c r="H32" s="107" t="s">
        <v>532</v>
      </c>
      <c r="I32" s="1"/>
      <c r="J32" s="7" t="s">
        <v>52</v>
      </c>
    </row>
    <row r="33" spans="1:10" ht="63.75">
      <c r="A33" s="49">
        <v>30</v>
      </c>
      <c r="B33" s="49" t="s">
        <v>52</v>
      </c>
      <c r="C33" s="134" t="s">
        <v>595</v>
      </c>
      <c r="D33" s="134" t="s">
        <v>596</v>
      </c>
      <c r="E33" s="18" t="s">
        <v>280</v>
      </c>
      <c r="F33" s="110">
        <v>10000</v>
      </c>
      <c r="G33" s="7">
        <v>2023</v>
      </c>
      <c r="H33" s="107" t="s">
        <v>532</v>
      </c>
      <c r="I33" s="1"/>
      <c r="J33" s="7" t="s">
        <v>52</v>
      </c>
    </row>
    <row r="34" spans="1:10" ht="94.9" customHeight="1">
      <c r="A34" s="49">
        <v>31</v>
      </c>
      <c r="B34" s="49" t="s">
        <v>52</v>
      </c>
      <c r="C34" s="134" t="s">
        <v>597</v>
      </c>
      <c r="D34" s="134" t="s">
        <v>598</v>
      </c>
      <c r="E34" s="18" t="s">
        <v>283</v>
      </c>
      <c r="F34" s="110">
        <v>7200</v>
      </c>
      <c r="G34" s="7">
        <v>2023</v>
      </c>
      <c r="H34" s="107" t="s">
        <v>532</v>
      </c>
      <c r="I34" s="1"/>
      <c r="J34" s="7" t="s">
        <v>52</v>
      </c>
    </row>
    <row r="35" spans="1:10" ht="89.25">
      <c r="A35" s="49">
        <v>32</v>
      </c>
      <c r="B35" s="49" t="s">
        <v>52</v>
      </c>
      <c r="C35" s="134" t="s">
        <v>599</v>
      </c>
      <c r="D35" s="134" t="s">
        <v>600</v>
      </c>
      <c r="E35" s="18" t="s">
        <v>280</v>
      </c>
      <c r="F35" s="110">
        <v>12850</v>
      </c>
      <c r="G35" s="7">
        <v>2023</v>
      </c>
      <c r="H35" s="107" t="s">
        <v>532</v>
      </c>
      <c r="I35" s="1"/>
      <c r="J35" s="7" t="s">
        <v>52</v>
      </c>
    </row>
    <row r="36" spans="1:10" ht="140.25">
      <c r="A36" s="49">
        <v>33</v>
      </c>
      <c r="B36" s="49" t="s">
        <v>52</v>
      </c>
      <c r="C36" s="134" t="s">
        <v>601</v>
      </c>
      <c r="D36" s="134" t="s">
        <v>602</v>
      </c>
      <c r="E36" s="18" t="s">
        <v>603</v>
      </c>
      <c r="F36" s="110">
        <v>220993.44</v>
      </c>
      <c r="G36" s="7">
        <v>2023</v>
      </c>
      <c r="H36" s="107" t="s">
        <v>532</v>
      </c>
      <c r="I36" s="1"/>
      <c r="J36" s="7" t="s">
        <v>52</v>
      </c>
    </row>
    <row r="37" spans="1:10" ht="25.5">
      <c r="A37" s="49">
        <v>34</v>
      </c>
      <c r="B37" s="49" t="s">
        <v>52</v>
      </c>
      <c r="C37" s="134" t="s">
        <v>604</v>
      </c>
      <c r="D37" s="134" t="s">
        <v>605</v>
      </c>
      <c r="E37" s="18" t="s">
        <v>280</v>
      </c>
      <c r="F37" s="110">
        <v>3150</v>
      </c>
      <c r="G37" s="8">
        <v>44936</v>
      </c>
      <c r="H37" s="107" t="s">
        <v>535</v>
      </c>
      <c r="I37" s="1"/>
      <c r="J37" s="7" t="s">
        <v>52</v>
      </c>
    </row>
    <row r="38" spans="1:10" ht="51">
      <c r="A38" s="49">
        <v>35</v>
      </c>
      <c r="B38" s="49" t="s">
        <v>52</v>
      </c>
      <c r="C38" s="134" t="s">
        <v>606</v>
      </c>
      <c r="D38" s="134" t="s">
        <v>607</v>
      </c>
      <c r="E38" s="18" t="s">
        <v>280</v>
      </c>
      <c r="F38" s="110">
        <v>970</v>
      </c>
      <c r="G38" s="8">
        <v>44936</v>
      </c>
      <c r="H38" s="107" t="s">
        <v>540</v>
      </c>
      <c r="I38" s="1"/>
      <c r="J38" s="7" t="s">
        <v>52</v>
      </c>
    </row>
    <row r="39" spans="1:10" ht="118.5">
      <c r="A39" s="49">
        <v>36</v>
      </c>
      <c r="B39" s="49" t="s">
        <v>52</v>
      </c>
      <c r="C39" s="134" t="s">
        <v>608</v>
      </c>
      <c r="D39" s="134" t="s">
        <v>609</v>
      </c>
      <c r="E39" s="18" t="s">
        <v>280</v>
      </c>
      <c r="F39" s="110">
        <f>1420+2100</f>
        <v>3520</v>
      </c>
      <c r="G39" s="8">
        <v>44938</v>
      </c>
      <c r="H39" s="107" t="s">
        <v>540</v>
      </c>
      <c r="I39" s="1"/>
      <c r="J39" s="7" t="s">
        <v>610</v>
      </c>
    </row>
    <row r="40" spans="1:10" ht="76.5">
      <c r="A40" s="49">
        <v>37</v>
      </c>
      <c r="B40" s="49" t="s">
        <v>52</v>
      </c>
      <c r="C40" s="134" t="s">
        <v>611</v>
      </c>
      <c r="D40" s="134" t="s">
        <v>612</v>
      </c>
      <c r="E40" s="18" t="s">
        <v>280</v>
      </c>
      <c r="F40" s="110">
        <v>480</v>
      </c>
      <c r="G40" s="8">
        <v>44949</v>
      </c>
      <c r="H40" s="107" t="s">
        <v>540</v>
      </c>
      <c r="I40" s="1"/>
      <c r="J40" s="7" t="s">
        <v>613</v>
      </c>
    </row>
    <row r="41" spans="1:10" ht="74.45" customHeight="1">
      <c r="A41" s="49">
        <v>38</v>
      </c>
      <c r="B41" s="49" t="s">
        <v>52</v>
      </c>
      <c r="C41" s="134" t="s">
        <v>614</v>
      </c>
      <c r="D41" s="143" t="s">
        <v>615</v>
      </c>
      <c r="E41" s="144" t="s">
        <v>556</v>
      </c>
      <c r="F41" s="110">
        <v>579740</v>
      </c>
      <c r="G41" s="8">
        <v>45046</v>
      </c>
      <c r="H41" s="107" t="s">
        <v>532</v>
      </c>
      <c r="I41" s="1"/>
      <c r="J41" s="7" t="s">
        <v>616</v>
      </c>
    </row>
    <row r="42" spans="1:10" ht="25.5">
      <c r="A42" s="49">
        <v>39</v>
      </c>
      <c r="B42" s="49" t="s">
        <v>261</v>
      </c>
      <c r="C42" s="134" t="s">
        <v>617</v>
      </c>
      <c r="D42" s="134" t="s">
        <v>618</v>
      </c>
      <c r="E42" s="18" t="s">
        <v>280</v>
      </c>
      <c r="F42" s="109">
        <v>20000</v>
      </c>
      <c r="G42" s="7">
        <v>2023</v>
      </c>
      <c r="H42" s="107" t="s">
        <v>532</v>
      </c>
      <c r="I42" s="7"/>
      <c r="J42" s="7" t="s">
        <v>261</v>
      </c>
    </row>
    <row r="43" spans="1:10" ht="89.25">
      <c r="A43" s="49">
        <v>40</v>
      </c>
      <c r="B43" s="49" t="s">
        <v>265</v>
      </c>
      <c r="C43" s="134" t="s">
        <v>619</v>
      </c>
      <c r="D43" s="134" t="s">
        <v>620</v>
      </c>
      <c r="E43" s="18" t="s">
        <v>280</v>
      </c>
      <c r="F43" s="109">
        <v>705000</v>
      </c>
      <c r="G43" s="105">
        <v>45046</v>
      </c>
      <c r="H43" s="107" t="s">
        <v>532</v>
      </c>
      <c r="I43" s="7"/>
      <c r="J43" s="7" t="s">
        <v>265</v>
      </c>
    </row>
    <row r="44" spans="1:10" ht="130.5">
      <c r="A44" s="49">
        <v>41</v>
      </c>
      <c r="B44" s="49" t="s">
        <v>37</v>
      </c>
      <c r="C44" s="1" t="s">
        <v>621</v>
      </c>
      <c r="D44" s="1" t="s">
        <v>622</v>
      </c>
      <c r="E44" s="18" t="s">
        <v>623</v>
      </c>
      <c r="F44" s="109">
        <v>100000</v>
      </c>
      <c r="G44" s="7">
        <v>2023</v>
      </c>
      <c r="H44" s="107" t="s">
        <v>532</v>
      </c>
      <c r="I44" s="1"/>
      <c r="J44" s="7" t="s">
        <v>37</v>
      </c>
    </row>
    <row r="45" spans="1:10" ht="24">
      <c r="A45" s="49">
        <v>42</v>
      </c>
      <c r="B45" s="49" t="s">
        <v>624</v>
      </c>
      <c r="C45" s="134" t="s">
        <v>625</v>
      </c>
      <c r="D45" s="145" t="s">
        <v>626</v>
      </c>
      <c r="E45" s="107" t="s">
        <v>627</v>
      </c>
      <c r="F45" s="76">
        <v>150000</v>
      </c>
      <c r="G45" s="148">
        <v>44958</v>
      </c>
      <c r="H45" s="107" t="s">
        <v>532</v>
      </c>
      <c r="I45" s="145"/>
      <c r="J45" s="145" t="s">
        <v>624</v>
      </c>
    </row>
    <row r="46" spans="1:10" ht="72">
      <c r="A46" s="49">
        <v>43</v>
      </c>
      <c r="B46" s="49" t="s">
        <v>108</v>
      </c>
      <c r="C46" s="134" t="s">
        <v>628</v>
      </c>
      <c r="D46" s="135" t="s">
        <v>629</v>
      </c>
      <c r="E46" s="18" t="s">
        <v>623</v>
      </c>
      <c r="F46" s="109">
        <v>12000</v>
      </c>
      <c r="G46" s="105">
        <v>45077</v>
      </c>
      <c r="H46" s="107" t="s">
        <v>532</v>
      </c>
      <c r="I46" s="7" t="s">
        <v>630</v>
      </c>
      <c r="J46" s="7" t="s">
        <v>631</v>
      </c>
    </row>
    <row r="47" spans="1:10" ht="38.25">
      <c r="A47" s="49">
        <v>44</v>
      </c>
      <c r="B47" s="49" t="s">
        <v>108</v>
      </c>
      <c r="C47" s="134" t="s">
        <v>632</v>
      </c>
      <c r="D47" s="134" t="s">
        <v>633</v>
      </c>
      <c r="E47" s="18" t="s">
        <v>634</v>
      </c>
      <c r="F47" s="109">
        <v>12000</v>
      </c>
      <c r="G47" s="105">
        <v>45169</v>
      </c>
      <c r="H47" s="107" t="s">
        <v>532</v>
      </c>
      <c r="I47" s="7" t="s">
        <v>630</v>
      </c>
      <c r="J47" s="7" t="s">
        <v>635</v>
      </c>
    </row>
    <row r="48" spans="1:10" ht="60">
      <c r="A48" s="49">
        <v>45</v>
      </c>
      <c r="B48" s="49" t="s">
        <v>108</v>
      </c>
      <c r="C48" s="134" t="s">
        <v>636</v>
      </c>
      <c r="D48" s="134" t="s">
        <v>637</v>
      </c>
      <c r="E48" s="18" t="s">
        <v>638</v>
      </c>
      <c r="F48" s="109">
        <v>15000</v>
      </c>
      <c r="G48" s="105">
        <v>45078</v>
      </c>
      <c r="H48" s="107" t="s">
        <v>532</v>
      </c>
      <c r="I48" s="7" t="s">
        <v>630</v>
      </c>
      <c r="J48" s="7" t="s">
        <v>635</v>
      </c>
    </row>
    <row r="49" spans="1:10" ht="60">
      <c r="A49" s="49">
        <v>46</v>
      </c>
      <c r="B49" s="49" t="s">
        <v>108</v>
      </c>
      <c r="C49" s="134" t="s">
        <v>639</v>
      </c>
      <c r="D49" s="134" t="s">
        <v>640</v>
      </c>
      <c r="E49" s="18" t="s">
        <v>641</v>
      </c>
      <c r="F49" s="109">
        <v>18000</v>
      </c>
      <c r="G49" s="105">
        <v>45046</v>
      </c>
      <c r="H49" s="107" t="s">
        <v>532</v>
      </c>
      <c r="I49" s="7" t="s">
        <v>630</v>
      </c>
      <c r="J49" s="7" t="s">
        <v>631</v>
      </c>
    </row>
    <row r="50" spans="1:10" ht="63.75">
      <c r="A50" s="49">
        <v>47</v>
      </c>
      <c r="B50" s="49" t="s">
        <v>108</v>
      </c>
      <c r="C50" s="134" t="s">
        <v>642</v>
      </c>
      <c r="D50" s="134" t="s">
        <v>643</v>
      </c>
      <c r="E50" s="18" t="s">
        <v>634</v>
      </c>
      <c r="F50" s="109">
        <v>20000</v>
      </c>
      <c r="G50" s="105">
        <v>45046</v>
      </c>
      <c r="H50" s="7" t="s">
        <v>540</v>
      </c>
      <c r="I50" s="7" t="s">
        <v>630</v>
      </c>
      <c r="J50" s="7" t="s">
        <v>631</v>
      </c>
    </row>
    <row r="51" spans="1:10" ht="38.25">
      <c r="A51" s="49">
        <v>48</v>
      </c>
      <c r="B51" s="49" t="s">
        <v>108</v>
      </c>
      <c r="C51" s="134" t="s">
        <v>644</v>
      </c>
      <c r="D51" s="134" t="s">
        <v>645</v>
      </c>
      <c r="E51" s="106">
        <v>2000</v>
      </c>
      <c r="F51" s="111">
        <v>24000</v>
      </c>
      <c r="G51" s="7">
        <v>2023</v>
      </c>
      <c r="H51" s="107" t="s">
        <v>535</v>
      </c>
      <c r="I51" s="1"/>
      <c r="J51" s="7" t="s">
        <v>631</v>
      </c>
    </row>
    <row r="52" spans="1:10" ht="63.75">
      <c r="A52" s="49">
        <v>49</v>
      </c>
      <c r="B52" s="49" t="s">
        <v>108</v>
      </c>
      <c r="C52" s="134" t="s">
        <v>642</v>
      </c>
      <c r="D52" s="134" t="s">
        <v>646</v>
      </c>
      <c r="E52" s="18" t="s">
        <v>634</v>
      </c>
      <c r="F52" s="109">
        <v>25000</v>
      </c>
      <c r="G52" s="105">
        <v>44956</v>
      </c>
      <c r="H52" s="7" t="s">
        <v>540</v>
      </c>
      <c r="I52" s="7" t="s">
        <v>630</v>
      </c>
      <c r="J52" s="7" t="s">
        <v>631</v>
      </c>
    </row>
    <row r="53" spans="1:10" ht="63.75">
      <c r="A53" s="49">
        <v>50</v>
      </c>
      <c r="B53" s="49" t="s">
        <v>108</v>
      </c>
      <c r="C53" s="134" t="s">
        <v>647</v>
      </c>
      <c r="D53" s="134" t="s">
        <v>648</v>
      </c>
      <c r="E53" s="18" t="s">
        <v>649</v>
      </c>
      <c r="F53" s="109">
        <v>25000</v>
      </c>
      <c r="G53" s="105">
        <v>45153</v>
      </c>
      <c r="H53" s="107" t="s">
        <v>532</v>
      </c>
      <c r="I53" s="7" t="s">
        <v>630</v>
      </c>
      <c r="J53" s="7" t="s">
        <v>631</v>
      </c>
    </row>
    <row r="54" spans="1:10" ht="48">
      <c r="A54" s="49">
        <v>51</v>
      </c>
      <c r="B54" s="49" t="s">
        <v>108</v>
      </c>
      <c r="C54" s="134" t="s">
        <v>650</v>
      </c>
      <c r="D54" s="134" t="s">
        <v>651</v>
      </c>
      <c r="E54" s="18" t="s">
        <v>652</v>
      </c>
      <c r="F54" s="109">
        <v>25000</v>
      </c>
      <c r="G54" s="105">
        <v>45078</v>
      </c>
      <c r="H54" s="107" t="s">
        <v>532</v>
      </c>
      <c r="I54" s="7" t="s">
        <v>630</v>
      </c>
      <c r="J54" s="7" t="s">
        <v>635</v>
      </c>
    </row>
    <row r="55" spans="1:10" ht="63.75">
      <c r="A55" s="49">
        <v>52</v>
      </c>
      <c r="B55" s="49" t="s">
        <v>108</v>
      </c>
      <c r="C55" s="134" t="s">
        <v>653</v>
      </c>
      <c r="D55" s="134" t="s">
        <v>654</v>
      </c>
      <c r="E55" s="18" t="s">
        <v>634</v>
      </c>
      <c r="F55" s="109">
        <v>50000</v>
      </c>
      <c r="G55" s="105">
        <v>45169</v>
      </c>
      <c r="H55" s="107" t="s">
        <v>532</v>
      </c>
      <c r="I55" s="7" t="s">
        <v>630</v>
      </c>
      <c r="J55" s="7" t="s">
        <v>631</v>
      </c>
    </row>
    <row r="56" spans="1:10" ht="96">
      <c r="A56" s="49">
        <v>53</v>
      </c>
      <c r="B56" s="49" t="s">
        <v>108</v>
      </c>
      <c r="C56" s="134" t="s">
        <v>655</v>
      </c>
      <c r="D56" s="134" t="s">
        <v>656</v>
      </c>
      <c r="E56" s="18" t="s">
        <v>634</v>
      </c>
      <c r="F56" s="109">
        <v>120000</v>
      </c>
      <c r="G56" s="105">
        <v>45016</v>
      </c>
      <c r="H56" s="107" t="s">
        <v>532</v>
      </c>
      <c r="I56" s="7" t="s">
        <v>630</v>
      </c>
      <c r="J56" s="7" t="s">
        <v>631</v>
      </c>
    </row>
    <row r="57" spans="1:10" ht="191.25">
      <c r="A57" s="49">
        <v>54</v>
      </c>
      <c r="B57" s="49" t="s">
        <v>108</v>
      </c>
      <c r="C57" s="134" t="s">
        <v>657</v>
      </c>
      <c r="D57" s="134" t="s">
        <v>658</v>
      </c>
      <c r="E57" s="18" t="s">
        <v>634</v>
      </c>
      <c r="F57" s="109">
        <v>4403.6400000000003</v>
      </c>
      <c r="G57" s="7">
        <v>2023</v>
      </c>
      <c r="H57" s="107" t="s">
        <v>532</v>
      </c>
      <c r="I57" s="7" t="s">
        <v>630</v>
      </c>
      <c r="J57" s="7" t="s">
        <v>631</v>
      </c>
    </row>
    <row r="58" spans="1:10" ht="114.75">
      <c r="A58" s="49">
        <v>55</v>
      </c>
      <c r="B58" s="49" t="s">
        <v>108</v>
      </c>
      <c r="C58" s="134" t="s">
        <v>659</v>
      </c>
      <c r="D58" s="134" t="s">
        <v>660</v>
      </c>
      <c r="E58" s="18" t="s">
        <v>661</v>
      </c>
      <c r="F58" s="109">
        <v>60000</v>
      </c>
      <c r="G58" s="7">
        <v>2023</v>
      </c>
      <c r="H58" s="107" t="s">
        <v>532</v>
      </c>
      <c r="I58" s="7" t="s">
        <v>630</v>
      </c>
      <c r="J58" s="7" t="s">
        <v>631</v>
      </c>
    </row>
    <row r="59" spans="1:10" ht="102">
      <c r="A59" s="49">
        <v>56</v>
      </c>
      <c r="B59" s="49" t="s">
        <v>108</v>
      </c>
      <c r="C59" s="134" t="s">
        <v>662</v>
      </c>
      <c r="D59" s="134" t="s">
        <v>663</v>
      </c>
      <c r="E59" s="144" t="s">
        <v>556</v>
      </c>
      <c r="F59" s="110">
        <v>3510</v>
      </c>
      <c r="G59" s="8">
        <v>44986</v>
      </c>
      <c r="H59" s="107" t="s">
        <v>532</v>
      </c>
      <c r="I59" s="1"/>
      <c r="J59" s="7" t="s">
        <v>108</v>
      </c>
    </row>
    <row r="60" spans="1:10" ht="38.25">
      <c r="A60" s="49">
        <v>57</v>
      </c>
      <c r="B60" s="49" t="s">
        <v>267</v>
      </c>
      <c r="C60" s="134" t="s">
        <v>664</v>
      </c>
      <c r="D60" s="134" t="s">
        <v>665</v>
      </c>
      <c r="E60" s="18" t="s">
        <v>280</v>
      </c>
      <c r="F60" s="146">
        <v>10000</v>
      </c>
      <c r="G60" s="7">
        <v>2023</v>
      </c>
      <c r="H60" s="107" t="s">
        <v>535</v>
      </c>
      <c r="I60" s="1"/>
      <c r="J60" s="7" t="s">
        <v>267</v>
      </c>
    </row>
    <row r="61" spans="1:10" ht="25.5">
      <c r="A61" s="49">
        <v>58</v>
      </c>
      <c r="B61" s="49" t="s">
        <v>267</v>
      </c>
      <c r="C61" s="134" t="s">
        <v>666</v>
      </c>
      <c r="D61" s="134" t="s">
        <v>667</v>
      </c>
      <c r="E61" s="18" t="s">
        <v>668</v>
      </c>
      <c r="F61" s="110">
        <f>2750*10</f>
        <v>27500</v>
      </c>
      <c r="G61" s="7">
        <v>2023</v>
      </c>
      <c r="H61" s="107" t="s">
        <v>532</v>
      </c>
      <c r="I61" s="1"/>
      <c r="J61" s="7" t="s">
        <v>669</v>
      </c>
    </row>
    <row r="62" spans="1:10" ht="36">
      <c r="A62" s="49">
        <v>59</v>
      </c>
      <c r="B62" s="49" t="s">
        <v>267</v>
      </c>
      <c r="C62" s="134" t="s">
        <v>670</v>
      </c>
      <c r="D62" s="134" t="s">
        <v>671</v>
      </c>
      <c r="E62" s="18" t="s">
        <v>668</v>
      </c>
      <c r="F62" s="110">
        <v>30000</v>
      </c>
      <c r="G62" s="7">
        <v>2023</v>
      </c>
      <c r="H62" s="107" t="s">
        <v>532</v>
      </c>
      <c r="I62" s="1"/>
      <c r="J62" s="7" t="s">
        <v>672</v>
      </c>
    </row>
    <row r="63" spans="1:10" ht="63.75">
      <c r="A63" s="49">
        <v>60</v>
      </c>
      <c r="B63" s="49" t="s">
        <v>267</v>
      </c>
      <c r="C63" s="134" t="s">
        <v>673</v>
      </c>
      <c r="D63" s="145" t="s">
        <v>674</v>
      </c>
      <c r="E63" s="107" t="s">
        <v>668</v>
      </c>
      <c r="F63" s="146">
        <v>30000</v>
      </c>
      <c r="G63" s="7">
        <v>2023</v>
      </c>
      <c r="H63" s="107" t="s">
        <v>532</v>
      </c>
      <c r="I63" s="145"/>
      <c r="J63" s="107" t="s">
        <v>675</v>
      </c>
    </row>
    <row r="64" spans="1:10" ht="36">
      <c r="A64" s="49">
        <v>61</v>
      </c>
      <c r="B64" s="49" t="s">
        <v>267</v>
      </c>
      <c r="C64" s="134" t="s">
        <v>676</v>
      </c>
      <c r="D64" s="134" t="s">
        <v>677</v>
      </c>
      <c r="E64" s="18" t="s">
        <v>668</v>
      </c>
      <c r="F64" s="110">
        <v>38450</v>
      </c>
      <c r="G64" s="7">
        <v>2023</v>
      </c>
      <c r="H64" s="107" t="s">
        <v>535</v>
      </c>
      <c r="I64" s="1"/>
      <c r="J64" s="7" t="s">
        <v>267</v>
      </c>
    </row>
    <row r="65" spans="1:10" ht="51">
      <c r="A65" s="49">
        <v>62</v>
      </c>
      <c r="B65" s="49" t="s">
        <v>267</v>
      </c>
      <c r="C65" s="134" t="s">
        <v>678</v>
      </c>
      <c r="D65" s="134" t="s">
        <v>679</v>
      </c>
      <c r="E65" s="18" t="s">
        <v>668</v>
      </c>
      <c r="F65" s="110">
        <v>40000</v>
      </c>
      <c r="G65" s="7">
        <v>2023</v>
      </c>
      <c r="H65" s="107" t="s">
        <v>532</v>
      </c>
      <c r="I65" s="1"/>
      <c r="J65" s="7" t="s">
        <v>672</v>
      </c>
    </row>
    <row r="66" spans="1:10" ht="89.25">
      <c r="A66" s="49">
        <v>63</v>
      </c>
      <c r="B66" s="49" t="s">
        <v>267</v>
      </c>
      <c r="C66" s="134" t="s">
        <v>680</v>
      </c>
      <c r="D66" s="134" t="s">
        <v>681</v>
      </c>
      <c r="E66" s="18" t="s">
        <v>280</v>
      </c>
      <c r="F66" s="110">
        <v>45000</v>
      </c>
      <c r="G66" s="7">
        <v>2023</v>
      </c>
      <c r="H66" s="107" t="s">
        <v>535</v>
      </c>
      <c r="I66" s="1"/>
      <c r="J66" s="7" t="s">
        <v>267</v>
      </c>
    </row>
    <row r="67" spans="1:10" ht="38.25">
      <c r="A67" s="49">
        <v>64</v>
      </c>
      <c r="B67" s="49" t="s">
        <v>267</v>
      </c>
      <c r="C67" s="134" t="s">
        <v>682</v>
      </c>
      <c r="D67" s="134" t="s">
        <v>683</v>
      </c>
      <c r="E67" s="18" t="s">
        <v>684</v>
      </c>
      <c r="F67" s="110">
        <v>48000</v>
      </c>
      <c r="G67" s="7">
        <v>2023</v>
      </c>
      <c r="H67" s="107" t="s">
        <v>532</v>
      </c>
      <c r="I67" s="1"/>
      <c r="J67" s="7" t="s">
        <v>267</v>
      </c>
    </row>
    <row r="68" spans="1:10" ht="51">
      <c r="A68" s="49">
        <v>65</v>
      </c>
      <c r="B68" s="49" t="s">
        <v>267</v>
      </c>
      <c r="C68" s="134" t="s">
        <v>685</v>
      </c>
      <c r="D68" s="134" t="s">
        <v>686</v>
      </c>
      <c r="E68" s="18" t="s">
        <v>668</v>
      </c>
      <c r="F68" s="110">
        <v>50000</v>
      </c>
      <c r="G68" s="7">
        <v>2023</v>
      </c>
      <c r="H68" s="107" t="s">
        <v>532</v>
      </c>
      <c r="I68" s="1"/>
      <c r="J68" s="7" t="s">
        <v>672</v>
      </c>
    </row>
    <row r="69" spans="1:10" ht="76.5">
      <c r="A69" s="49">
        <v>66</v>
      </c>
      <c r="B69" s="49" t="s">
        <v>267</v>
      </c>
      <c r="C69" s="134" t="s">
        <v>687</v>
      </c>
      <c r="D69" s="134" t="s">
        <v>688</v>
      </c>
      <c r="E69" s="18" t="s">
        <v>283</v>
      </c>
      <c r="F69" s="146">
        <v>50000</v>
      </c>
      <c r="G69" s="7">
        <v>2023</v>
      </c>
      <c r="H69" s="107" t="s">
        <v>532</v>
      </c>
      <c r="I69" s="1"/>
      <c r="J69" s="7" t="s">
        <v>267</v>
      </c>
    </row>
    <row r="70" spans="1:10" ht="89.25">
      <c r="A70" s="49">
        <v>67</v>
      </c>
      <c r="B70" s="49" t="s">
        <v>267</v>
      </c>
      <c r="C70" s="134" t="s">
        <v>689</v>
      </c>
      <c r="D70" s="134" t="s">
        <v>690</v>
      </c>
      <c r="E70" s="18" t="s">
        <v>691</v>
      </c>
      <c r="F70" s="109">
        <v>57500</v>
      </c>
      <c r="G70" s="7">
        <v>2023</v>
      </c>
      <c r="H70" s="7" t="s">
        <v>540</v>
      </c>
      <c r="I70" s="1"/>
      <c r="J70" s="7" t="s">
        <v>672</v>
      </c>
    </row>
    <row r="71" spans="1:10" ht="63.75">
      <c r="A71" s="49">
        <v>68</v>
      </c>
      <c r="B71" s="49" t="s">
        <v>267</v>
      </c>
      <c r="C71" s="134" t="s">
        <v>692</v>
      </c>
      <c r="D71" s="134" t="s">
        <v>693</v>
      </c>
      <c r="E71" s="78" t="s">
        <v>280</v>
      </c>
      <c r="F71" s="110">
        <v>65000</v>
      </c>
      <c r="G71" s="7">
        <v>2023</v>
      </c>
      <c r="H71" s="107" t="s">
        <v>535</v>
      </c>
      <c r="I71" s="1"/>
      <c r="J71" s="7" t="s">
        <v>672</v>
      </c>
    </row>
    <row r="72" spans="1:10" ht="72">
      <c r="A72" s="49">
        <v>69</v>
      </c>
      <c r="B72" s="49" t="s">
        <v>267</v>
      </c>
      <c r="C72" s="134" t="s">
        <v>694</v>
      </c>
      <c r="D72" s="134" t="s">
        <v>695</v>
      </c>
      <c r="E72" s="84" t="s">
        <v>623</v>
      </c>
      <c r="F72" s="109">
        <v>70000</v>
      </c>
      <c r="G72" s="7">
        <v>2023</v>
      </c>
      <c r="H72" s="7" t="s">
        <v>540</v>
      </c>
      <c r="I72" s="1"/>
      <c r="J72" s="7" t="s">
        <v>672</v>
      </c>
    </row>
    <row r="73" spans="1:10" ht="25.5">
      <c r="A73" s="49">
        <v>70</v>
      </c>
      <c r="B73" s="49" t="s">
        <v>267</v>
      </c>
      <c r="C73" s="134" t="s">
        <v>696</v>
      </c>
      <c r="D73" s="136" t="s">
        <v>697</v>
      </c>
      <c r="E73" s="130" t="s">
        <v>698</v>
      </c>
      <c r="F73" s="112">
        <v>100000</v>
      </c>
      <c r="G73" s="7">
        <v>2023</v>
      </c>
      <c r="H73" s="107" t="s">
        <v>532</v>
      </c>
      <c r="I73" s="1"/>
      <c r="J73" s="7" t="s">
        <v>675</v>
      </c>
    </row>
    <row r="74" spans="1:10" ht="89.25">
      <c r="A74" s="49">
        <v>71</v>
      </c>
      <c r="B74" s="49" t="s">
        <v>267</v>
      </c>
      <c r="C74" s="134" t="s">
        <v>689</v>
      </c>
      <c r="D74" s="134" t="s">
        <v>699</v>
      </c>
      <c r="E74" s="18" t="s">
        <v>280</v>
      </c>
      <c r="F74" s="109">
        <v>150000</v>
      </c>
      <c r="G74" s="7">
        <v>2023</v>
      </c>
      <c r="H74" s="107" t="s">
        <v>535</v>
      </c>
      <c r="I74" s="1"/>
      <c r="J74" s="7" t="s">
        <v>672</v>
      </c>
    </row>
    <row r="75" spans="1:10" ht="48" customHeight="1">
      <c r="A75" s="49">
        <v>72</v>
      </c>
      <c r="B75" s="49" t="s">
        <v>267</v>
      </c>
      <c r="C75" s="137" t="s">
        <v>700</v>
      </c>
      <c r="D75" s="134" t="s">
        <v>701</v>
      </c>
      <c r="E75" s="18" t="s">
        <v>652</v>
      </c>
      <c r="F75" s="109">
        <v>250000</v>
      </c>
      <c r="G75" s="7">
        <v>2023</v>
      </c>
      <c r="H75" s="107" t="s">
        <v>535</v>
      </c>
      <c r="I75" s="1"/>
      <c r="J75" s="7" t="s">
        <v>672</v>
      </c>
    </row>
    <row r="76" spans="1:10" ht="38.25">
      <c r="A76" s="49">
        <v>73</v>
      </c>
      <c r="B76" s="49" t="s">
        <v>267</v>
      </c>
      <c r="C76" s="134" t="s">
        <v>676</v>
      </c>
      <c r="D76" s="134" t="s">
        <v>702</v>
      </c>
      <c r="E76" s="18" t="s">
        <v>280</v>
      </c>
      <c r="F76" s="109">
        <v>300000</v>
      </c>
      <c r="G76" s="7">
        <v>2023</v>
      </c>
      <c r="H76" s="107" t="s">
        <v>535</v>
      </c>
      <c r="I76" s="1"/>
      <c r="J76" s="7" t="s">
        <v>672</v>
      </c>
    </row>
    <row r="77" spans="1:10" ht="25.5">
      <c r="A77" s="49">
        <v>74</v>
      </c>
      <c r="B77" s="49" t="s">
        <v>267</v>
      </c>
      <c r="C77" s="137" t="s">
        <v>703</v>
      </c>
      <c r="D77" s="134" t="s">
        <v>704</v>
      </c>
      <c r="E77" s="18" t="s">
        <v>705</v>
      </c>
      <c r="F77" s="109">
        <v>320000</v>
      </c>
      <c r="G77" s="7">
        <v>2023</v>
      </c>
      <c r="H77" s="107" t="s">
        <v>535</v>
      </c>
      <c r="I77" s="1"/>
      <c r="J77" s="7" t="s">
        <v>672</v>
      </c>
    </row>
    <row r="78" spans="1:10" ht="63.75">
      <c r="A78" s="49">
        <v>75</v>
      </c>
      <c r="B78" s="49" t="s">
        <v>267</v>
      </c>
      <c r="C78" s="134" t="s">
        <v>706</v>
      </c>
      <c r="D78" s="134" t="s">
        <v>707</v>
      </c>
      <c r="E78" s="18" t="s">
        <v>708</v>
      </c>
      <c r="F78" s="109">
        <v>480000</v>
      </c>
      <c r="G78" s="7">
        <v>2023</v>
      </c>
      <c r="H78" s="107" t="s">
        <v>535</v>
      </c>
      <c r="I78" s="1"/>
      <c r="J78" s="7" t="s">
        <v>672</v>
      </c>
    </row>
    <row r="79" spans="1:10" ht="63.75">
      <c r="A79" s="49">
        <v>76</v>
      </c>
      <c r="B79" s="49" t="s">
        <v>267</v>
      </c>
      <c r="C79" s="134" t="s">
        <v>706</v>
      </c>
      <c r="D79" s="134" t="s">
        <v>709</v>
      </c>
      <c r="E79" s="18" t="s">
        <v>649</v>
      </c>
      <c r="F79" s="109">
        <v>2000000</v>
      </c>
      <c r="G79" s="7">
        <v>2023</v>
      </c>
      <c r="H79" s="107" t="s">
        <v>535</v>
      </c>
      <c r="I79" s="1"/>
      <c r="J79" s="7" t="s">
        <v>672</v>
      </c>
    </row>
    <row r="80" spans="1:10" ht="41.45" customHeight="1">
      <c r="A80" s="49">
        <v>77</v>
      </c>
      <c r="B80" s="49" t="s">
        <v>412</v>
      </c>
      <c r="C80" s="134" t="s">
        <v>710</v>
      </c>
      <c r="D80" s="1" t="s">
        <v>711</v>
      </c>
      <c r="E80" s="18" t="s">
        <v>556</v>
      </c>
      <c r="F80" s="109">
        <v>11631</v>
      </c>
      <c r="G80" s="8">
        <v>44985</v>
      </c>
      <c r="H80" s="107" t="s">
        <v>540</v>
      </c>
      <c r="I80" s="1"/>
      <c r="J80" s="7" t="s">
        <v>712</v>
      </c>
    </row>
    <row r="81" spans="1:10">
      <c r="A81" s="49">
        <v>78</v>
      </c>
      <c r="B81" s="49" t="s">
        <v>412</v>
      </c>
      <c r="C81" s="137" t="s">
        <v>710</v>
      </c>
      <c r="D81" s="1" t="s">
        <v>426</v>
      </c>
      <c r="E81" s="18" t="s">
        <v>556</v>
      </c>
      <c r="F81" s="109">
        <v>30000</v>
      </c>
      <c r="G81" s="8">
        <v>44957</v>
      </c>
      <c r="H81" s="7" t="s">
        <v>540</v>
      </c>
      <c r="I81" s="1"/>
      <c r="J81" s="7" t="s">
        <v>712</v>
      </c>
    </row>
    <row r="82" spans="1:10">
      <c r="A82" s="49">
        <v>79</v>
      </c>
      <c r="B82" s="49" t="s">
        <v>412</v>
      </c>
      <c r="C82" s="134" t="s">
        <v>710</v>
      </c>
      <c r="D82" s="1" t="s">
        <v>282</v>
      </c>
      <c r="E82" s="18" t="s">
        <v>556</v>
      </c>
      <c r="F82" s="109">
        <v>49650</v>
      </c>
      <c r="G82" s="8">
        <v>44985</v>
      </c>
      <c r="H82" s="7" t="s">
        <v>540</v>
      </c>
      <c r="I82" s="1"/>
      <c r="J82" s="7" t="s">
        <v>712</v>
      </c>
    </row>
    <row r="83" spans="1:10" ht="34.15" customHeight="1">
      <c r="A83" s="49">
        <v>80</v>
      </c>
      <c r="B83" s="49" t="s">
        <v>412</v>
      </c>
      <c r="C83" s="134" t="s">
        <v>710</v>
      </c>
      <c r="D83" s="1" t="s">
        <v>285</v>
      </c>
      <c r="E83" s="18" t="s">
        <v>556</v>
      </c>
      <c r="F83" s="109">
        <f>75640+79673</f>
        <v>155313</v>
      </c>
      <c r="G83" s="8">
        <v>44985</v>
      </c>
      <c r="H83" s="7" t="s">
        <v>540</v>
      </c>
      <c r="I83" s="1"/>
      <c r="J83" s="7" t="s">
        <v>712</v>
      </c>
    </row>
    <row r="84" spans="1:10" ht="25.5">
      <c r="A84" s="49">
        <v>81</v>
      </c>
      <c r="B84" s="49" t="s">
        <v>412</v>
      </c>
      <c r="C84" s="134" t="s">
        <v>713</v>
      </c>
      <c r="D84" s="134" t="s">
        <v>714</v>
      </c>
      <c r="E84" s="18" t="s">
        <v>556</v>
      </c>
      <c r="F84" s="109">
        <v>50000</v>
      </c>
      <c r="G84" s="8">
        <v>45107</v>
      </c>
      <c r="H84" s="107" t="s">
        <v>535</v>
      </c>
      <c r="I84" s="1"/>
      <c r="J84" s="7" t="s">
        <v>712</v>
      </c>
    </row>
    <row r="85" spans="1:10">
      <c r="A85" s="49">
        <v>82</v>
      </c>
      <c r="B85" s="49" t="s">
        <v>412</v>
      </c>
      <c r="C85" s="134" t="s">
        <v>710</v>
      </c>
      <c r="D85" s="1" t="s">
        <v>291</v>
      </c>
      <c r="E85" s="18" t="s">
        <v>556</v>
      </c>
      <c r="F85" s="109">
        <v>60000</v>
      </c>
      <c r="G85" s="8">
        <v>45016</v>
      </c>
      <c r="H85" s="7" t="s">
        <v>540</v>
      </c>
      <c r="I85" s="1"/>
      <c r="J85" s="7" t="s">
        <v>712</v>
      </c>
    </row>
    <row r="86" spans="1:10">
      <c r="A86" s="49">
        <v>83</v>
      </c>
      <c r="B86" s="49" t="s">
        <v>412</v>
      </c>
      <c r="C86" s="134" t="s">
        <v>710</v>
      </c>
      <c r="D86" s="134" t="s">
        <v>715</v>
      </c>
      <c r="E86" s="18" t="s">
        <v>556</v>
      </c>
      <c r="F86" s="109">
        <v>23280</v>
      </c>
      <c r="G86" s="8">
        <v>44985</v>
      </c>
      <c r="H86" s="7" t="s">
        <v>540</v>
      </c>
      <c r="I86" s="1"/>
      <c r="J86" s="7" t="s">
        <v>712</v>
      </c>
    </row>
    <row r="87" spans="1:10">
      <c r="A87" s="49">
        <v>84</v>
      </c>
      <c r="B87" s="49" t="s">
        <v>412</v>
      </c>
      <c r="C87" s="138" t="s">
        <v>710</v>
      </c>
      <c r="D87" s="134" t="s">
        <v>716</v>
      </c>
      <c r="E87" s="18" t="s">
        <v>556</v>
      </c>
      <c r="F87" s="109">
        <v>95000</v>
      </c>
      <c r="G87" s="8">
        <v>45169</v>
      </c>
      <c r="H87" s="7" t="s">
        <v>540</v>
      </c>
      <c r="I87" s="1"/>
      <c r="J87" s="7" t="s">
        <v>712</v>
      </c>
    </row>
    <row r="88" spans="1:10">
      <c r="A88" s="49">
        <v>85</v>
      </c>
      <c r="B88" s="49" t="s">
        <v>412</v>
      </c>
      <c r="C88" s="134" t="s">
        <v>710</v>
      </c>
      <c r="D88" s="1" t="s">
        <v>426</v>
      </c>
      <c r="E88" s="18" t="s">
        <v>556</v>
      </c>
      <c r="F88" s="128">
        <v>100000</v>
      </c>
      <c r="G88" s="8">
        <v>45077</v>
      </c>
      <c r="H88" s="7" t="s">
        <v>540</v>
      </c>
      <c r="I88" s="1"/>
      <c r="J88" s="7" t="s">
        <v>712</v>
      </c>
    </row>
    <row r="89" spans="1:10" ht="25.5">
      <c r="A89" s="49">
        <v>86</v>
      </c>
      <c r="B89" s="49" t="s">
        <v>412</v>
      </c>
      <c r="C89" s="134" t="s">
        <v>717</v>
      </c>
      <c r="D89" s="134" t="s">
        <v>718</v>
      </c>
      <c r="E89" s="18" t="s">
        <v>556</v>
      </c>
      <c r="F89" s="109">
        <v>300000</v>
      </c>
      <c r="G89" s="8">
        <v>45107</v>
      </c>
      <c r="H89" s="7" t="s">
        <v>540</v>
      </c>
      <c r="I89" s="1"/>
      <c r="J89" s="7" t="s">
        <v>712</v>
      </c>
    </row>
    <row r="90" spans="1:10" ht="38.25">
      <c r="A90" s="49">
        <v>87</v>
      </c>
      <c r="B90" s="49" t="s">
        <v>412</v>
      </c>
      <c r="C90" s="134" t="s">
        <v>719</v>
      </c>
      <c r="D90" s="1" t="s">
        <v>720</v>
      </c>
      <c r="E90" s="18" t="s">
        <v>721</v>
      </c>
      <c r="F90" s="109">
        <v>49530</v>
      </c>
      <c r="G90" s="8">
        <v>44957</v>
      </c>
      <c r="H90" s="7" t="s">
        <v>540</v>
      </c>
      <c r="I90" s="1"/>
      <c r="J90" s="7" t="s">
        <v>712</v>
      </c>
    </row>
    <row r="91" spans="1:10" ht="38.25">
      <c r="A91" s="49">
        <v>88</v>
      </c>
      <c r="B91" s="49" t="s">
        <v>412</v>
      </c>
      <c r="C91" s="134" t="s">
        <v>722</v>
      </c>
      <c r="D91" s="134" t="s">
        <v>723</v>
      </c>
      <c r="E91" s="18" t="s">
        <v>556</v>
      </c>
      <c r="F91" s="109">
        <v>1500000</v>
      </c>
      <c r="G91" s="8">
        <v>45107</v>
      </c>
      <c r="H91" s="7" t="s">
        <v>540</v>
      </c>
      <c r="I91" s="1"/>
      <c r="J91" s="7" t="s">
        <v>712</v>
      </c>
    </row>
    <row r="92" spans="1:10" ht="84">
      <c r="A92" s="49">
        <v>89</v>
      </c>
      <c r="B92" s="49" t="s">
        <v>412</v>
      </c>
      <c r="C92" s="134" t="s">
        <v>724</v>
      </c>
      <c r="D92" s="134" t="s">
        <v>725</v>
      </c>
      <c r="E92" s="18" t="s">
        <v>556</v>
      </c>
      <c r="F92" s="109">
        <v>5000</v>
      </c>
      <c r="G92" s="8">
        <v>45107</v>
      </c>
      <c r="H92" s="7" t="s">
        <v>540</v>
      </c>
      <c r="I92" s="1"/>
      <c r="J92" s="7" t="s">
        <v>712</v>
      </c>
    </row>
    <row r="93" spans="1:10" ht="96">
      <c r="A93" s="49">
        <v>90</v>
      </c>
      <c r="B93" s="49" t="s">
        <v>412</v>
      </c>
      <c r="C93" s="134" t="s">
        <v>726</v>
      </c>
      <c r="D93" s="134" t="s">
        <v>727</v>
      </c>
      <c r="E93" s="18" t="s">
        <v>556</v>
      </c>
      <c r="F93" s="109">
        <v>41220</v>
      </c>
      <c r="G93" s="8">
        <v>44985</v>
      </c>
      <c r="H93" s="7" t="s">
        <v>540</v>
      </c>
      <c r="I93" s="1"/>
      <c r="J93" s="7" t="s">
        <v>712</v>
      </c>
    </row>
    <row r="94" spans="1:10" ht="63.75">
      <c r="A94" s="49">
        <v>91</v>
      </c>
      <c r="B94" s="49" t="s">
        <v>412</v>
      </c>
      <c r="C94" s="134" t="s">
        <v>728</v>
      </c>
      <c r="D94" s="134" t="s">
        <v>729</v>
      </c>
      <c r="E94" s="18" t="s">
        <v>283</v>
      </c>
      <c r="F94" s="109">
        <f>260+460</f>
        <v>720</v>
      </c>
      <c r="G94" s="8">
        <v>44952</v>
      </c>
      <c r="H94" s="7" t="s">
        <v>540</v>
      </c>
      <c r="I94" s="1"/>
      <c r="J94" s="7" t="s">
        <v>712</v>
      </c>
    </row>
    <row r="95" spans="1:10" ht="25.5">
      <c r="A95" s="49">
        <v>92</v>
      </c>
      <c r="B95" s="49" t="s">
        <v>268</v>
      </c>
      <c r="C95" s="134" t="s">
        <v>730</v>
      </c>
      <c r="D95" s="134" t="s">
        <v>731</v>
      </c>
      <c r="E95" s="18" t="s">
        <v>732</v>
      </c>
      <c r="F95" s="109">
        <v>500</v>
      </c>
      <c r="G95" s="7">
        <v>2023</v>
      </c>
      <c r="H95" s="7" t="s">
        <v>540</v>
      </c>
      <c r="I95" s="1"/>
      <c r="J95" s="7" t="s">
        <v>733</v>
      </c>
    </row>
    <row r="96" spans="1:10" ht="25.5">
      <c r="A96" s="49">
        <v>93</v>
      </c>
      <c r="B96" s="49" t="s">
        <v>268</v>
      </c>
      <c r="C96" s="134" t="s">
        <v>734</v>
      </c>
      <c r="D96" s="134" t="s">
        <v>735</v>
      </c>
      <c r="E96" s="18" t="s">
        <v>736</v>
      </c>
      <c r="F96" s="109">
        <v>650</v>
      </c>
      <c r="G96" s="7">
        <v>2023</v>
      </c>
      <c r="H96" s="107" t="s">
        <v>532</v>
      </c>
      <c r="I96" s="1"/>
      <c r="J96" s="7" t="s">
        <v>733</v>
      </c>
    </row>
    <row r="97" spans="1:10" ht="25.5">
      <c r="A97" s="49">
        <v>94</v>
      </c>
      <c r="B97" s="49" t="s">
        <v>268</v>
      </c>
      <c r="C97" s="134" t="s">
        <v>734</v>
      </c>
      <c r="D97" s="134" t="s">
        <v>737</v>
      </c>
      <c r="E97" s="18" t="s">
        <v>736</v>
      </c>
      <c r="F97" s="109">
        <v>1500</v>
      </c>
      <c r="G97" s="7">
        <v>2023</v>
      </c>
      <c r="H97" s="7" t="s">
        <v>540</v>
      </c>
      <c r="I97" s="1"/>
      <c r="J97" s="7" t="s">
        <v>733</v>
      </c>
    </row>
    <row r="98" spans="1:10" ht="25.5">
      <c r="A98" s="49">
        <v>95</v>
      </c>
      <c r="B98" s="49" t="s">
        <v>268</v>
      </c>
      <c r="C98" s="134" t="s">
        <v>738</v>
      </c>
      <c r="D98" s="134" t="s">
        <v>739</v>
      </c>
      <c r="E98" s="18" t="s">
        <v>740</v>
      </c>
      <c r="F98" s="109">
        <v>1500</v>
      </c>
      <c r="G98" s="7">
        <v>2023</v>
      </c>
      <c r="H98" s="107" t="s">
        <v>532</v>
      </c>
      <c r="I98" s="1"/>
      <c r="J98" s="7" t="s">
        <v>733</v>
      </c>
    </row>
    <row r="99" spans="1:10" ht="25.5">
      <c r="A99" s="49">
        <v>96</v>
      </c>
      <c r="B99" s="49" t="s">
        <v>268</v>
      </c>
      <c r="C99" s="134" t="s">
        <v>734</v>
      </c>
      <c r="D99" s="134" t="s">
        <v>741</v>
      </c>
      <c r="E99" s="18" t="s">
        <v>742</v>
      </c>
      <c r="F99" s="109">
        <v>2000</v>
      </c>
      <c r="G99" s="7">
        <v>2023</v>
      </c>
      <c r="H99" s="107" t="s">
        <v>532</v>
      </c>
      <c r="I99" s="1"/>
      <c r="J99" s="7" t="s">
        <v>733</v>
      </c>
    </row>
    <row r="100" spans="1:10" ht="25.5">
      <c r="A100" s="49">
        <v>97</v>
      </c>
      <c r="B100" s="49" t="s">
        <v>268</v>
      </c>
      <c r="C100" s="134" t="s">
        <v>734</v>
      </c>
      <c r="D100" s="134" t="s">
        <v>743</v>
      </c>
      <c r="E100" s="18" t="s">
        <v>744</v>
      </c>
      <c r="F100" s="109">
        <v>3500</v>
      </c>
      <c r="G100" s="7">
        <v>2023</v>
      </c>
      <c r="H100" s="7" t="s">
        <v>540</v>
      </c>
      <c r="I100" s="1"/>
      <c r="J100" s="7" t="s">
        <v>733</v>
      </c>
    </row>
    <row r="101" spans="1:10" ht="25.5">
      <c r="A101" s="49">
        <v>98</v>
      </c>
      <c r="B101" s="49" t="s">
        <v>268</v>
      </c>
      <c r="C101" s="134" t="s">
        <v>730</v>
      </c>
      <c r="D101" s="134" t="s">
        <v>745</v>
      </c>
      <c r="E101" s="18" t="s">
        <v>746</v>
      </c>
      <c r="F101" s="109">
        <v>4500</v>
      </c>
      <c r="G101" s="7">
        <v>2023</v>
      </c>
      <c r="H101" s="107" t="s">
        <v>532</v>
      </c>
      <c r="I101" s="1"/>
      <c r="J101" s="7" t="s">
        <v>733</v>
      </c>
    </row>
    <row r="102" spans="1:10" ht="38.25">
      <c r="A102" s="49">
        <v>99</v>
      </c>
      <c r="B102" s="49" t="s">
        <v>268</v>
      </c>
      <c r="C102" s="134" t="s">
        <v>747</v>
      </c>
      <c r="D102" s="134" t="s">
        <v>748</v>
      </c>
      <c r="E102" s="18" t="s">
        <v>749</v>
      </c>
      <c r="F102" s="109">
        <v>5000</v>
      </c>
      <c r="G102" s="7">
        <v>2023</v>
      </c>
      <c r="H102" s="107" t="s">
        <v>532</v>
      </c>
      <c r="I102" s="1"/>
      <c r="J102" s="7" t="s">
        <v>733</v>
      </c>
    </row>
    <row r="103" spans="1:10" ht="25.5">
      <c r="A103" s="49">
        <v>100</v>
      </c>
      <c r="B103" s="49" t="s">
        <v>268</v>
      </c>
      <c r="C103" s="134" t="s">
        <v>730</v>
      </c>
      <c r="D103" s="134" t="s">
        <v>750</v>
      </c>
      <c r="E103" s="18" t="s">
        <v>751</v>
      </c>
      <c r="F103" s="109">
        <v>8000</v>
      </c>
      <c r="G103" s="7">
        <v>2023</v>
      </c>
      <c r="H103" s="107" t="s">
        <v>535</v>
      </c>
      <c r="I103" s="1"/>
      <c r="J103" s="7" t="s">
        <v>733</v>
      </c>
    </row>
    <row r="104" spans="1:10" ht="38.25">
      <c r="A104" s="49">
        <v>101</v>
      </c>
      <c r="B104" s="49" t="s">
        <v>268</v>
      </c>
      <c r="C104" s="134" t="s">
        <v>752</v>
      </c>
      <c r="D104" s="134" t="s">
        <v>753</v>
      </c>
      <c r="E104" s="18" t="s">
        <v>754</v>
      </c>
      <c r="F104" s="110">
        <v>9000</v>
      </c>
      <c r="G104" s="7">
        <v>2023</v>
      </c>
      <c r="H104" s="107" t="s">
        <v>532</v>
      </c>
      <c r="I104" s="1"/>
      <c r="J104" s="7" t="s">
        <v>733</v>
      </c>
    </row>
    <row r="105" spans="1:10">
      <c r="A105" s="49">
        <v>102</v>
      </c>
      <c r="B105" s="49" t="s">
        <v>24</v>
      </c>
      <c r="C105" s="134" t="s">
        <v>755</v>
      </c>
      <c r="D105" s="134" t="s">
        <v>756</v>
      </c>
      <c r="E105" s="18" t="s">
        <v>280</v>
      </c>
      <c r="F105" s="109">
        <v>800</v>
      </c>
      <c r="G105" s="7">
        <v>2023</v>
      </c>
      <c r="H105" s="7" t="s">
        <v>540</v>
      </c>
      <c r="I105" s="7"/>
      <c r="J105" s="107" t="s">
        <v>757</v>
      </c>
    </row>
    <row r="106" spans="1:10">
      <c r="A106" s="49">
        <v>103</v>
      </c>
      <c r="B106" s="49" t="s">
        <v>24</v>
      </c>
      <c r="C106" s="134" t="s">
        <v>758</v>
      </c>
      <c r="D106" s="134" t="s">
        <v>759</v>
      </c>
      <c r="E106" s="18" t="s">
        <v>280</v>
      </c>
      <c r="F106" s="109">
        <v>6000</v>
      </c>
      <c r="G106" s="7">
        <v>2023</v>
      </c>
      <c r="H106" s="107" t="s">
        <v>535</v>
      </c>
      <c r="I106" s="7"/>
      <c r="J106" s="7" t="s">
        <v>187</v>
      </c>
    </row>
    <row r="107" spans="1:10">
      <c r="A107" s="49">
        <v>104</v>
      </c>
      <c r="B107" s="49" t="s">
        <v>24</v>
      </c>
      <c r="C107" s="134" t="s">
        <v>760</v>
      </c>
      <c r="D107" s="134" t="s">
        <v>761</v>
      </c>
      <c r="E107" s="18" t="s">
        <v>762</v>
      </c>
      <c r="F107" s="109">
        <v>10000</v>
      </c>
      <c r="G107" s="7">
        <v>2023</v>
      </c>
      <c r="H107" s="107" t="s">
        <v>535</v>
      </c>
      <c r="I107" s="7"/>
      <c r="J107" s="7" t="s">
        <v>187</v>
      </c>
    </row>
    <row r="108" spans="1:10">
      <c r="A108" s="49">
        <v>105</v>
      </c>
      <c r="B108" s="49" t="s">
        <v>24</v>
      </c>
      <c r="C108" s="135" t="s">
        <v>763</v>
      </c>
      <c r="D108" s="135" t="s">
        <v>764</v>
      </c>
      <c r="E108" s="18" t="s">
        <v>556</v>
      </c>
      <c r="F108" s="109">
        <v>12000</v>
      </c>
      <c r="G108" s="7">
        <v>2023</v>
      </c>
      <c r="H108" s="107" t="s">
        <v>532</v>
      </c>
      <c r="I108" s="7"/>
      <c r="J108" s="7" t="s">
        <v>195</v>
      </c>
    </row>
    <row r="109" spans="1:10" ht="63.75">
      <c r="A109" s="49">
        <v>106</v>
      </c>
      <c r="B109" s="49" t="s">
        <v>24</v>
      </c>
      <c r="C109" s="134" t="s">
        <v>765</v>
      </c>
      <c r="D109" s="1" t="s">
        <v>766</v>
      </c>
      <c r="E109" s="18" t="s">
        <v>280</v>
      </c>
      <c r="F109" s="109">
        <v>14960.89</v>
      </c>
      <c r="G109" s="7">
        <v>2023</v>
      </c>
      <c r="H109" s="7" t="s">
        <v>540</v>
      </c>
      <c r="I109" s="7"/>
      <c r="J109" s="7" t="s">
        <v>757</v>
      </c>
    </row>
    <row r="110" spans="1:10">
      <c r="A110" s="49">
        <v>107</v>
      </c>
      <c r="B110" s="49" t="s">
        <v>24</v>
      </c>
      <c r="C110" s="134" t="s">
        <v>767</v>
      </c>
      <c r="D110" s="134" t="s">
        <v>768</v>
      </c>
      <c r="E110" s="18" t="s">
        <v>294</v>
      </c>
      <c r="F110" s="109">
        <v>15000</v>
      </c>
      <c r="G110" s="7">
        <v>2023</v>
      </c>
      <c r="H110" s="107" t="s">
        <v>535</v>
      </c>
      <c r="I110" s="7"/>
      <c r="J110" s="7" t="s">
        <v>187</v>
      </c>
    </row>
    <row r="111" spans="1:10">
      <c r="A111" s="49">
        <v>108</v>
      </c>
      <c r="B111" s="49" t="s">
        <v>24</v>
      </c>
      <c r="C111" s="134" t="s">
        <v>769</v>
      </c>
      <c r="D111" s="134" t="s">
        <v>770</v>
      </c>
      <c r="E111" s="18" t="s">
        <v>771</v>
      </c>
      <c r="F111" s="109">
        <v>15000</v>
      </c>
      <c r="G111" s="7">
        <v>2023</v>
      </c>
      <c r="H111" s="107" t="s">
        <v>535</v>
      </c>
      <c r="I111" s="7"/>
      <c r="J111" s="7" t="s">
        <v>195</v>
      </c>
    </row>
    <row r="112" spans="1:10" ht="25.5">
      <c r="A112" s="49">
        <v>109</v>
      </c>
      <c r="B112" s="49" t="s">
        <v>24</v>
      </c>
      <c r="C112" s="139" t="s">
        <v>772</v>
      </c>
      <c r="D112" s="1" t="s">
        <v>124</v>
      </c>
      <c r="E112" s="18" t="s">
        <v>280</v>
      </c>
      <c r="F112" s="109">
        <v>15999.96</v>
      </c>
      <c r="G112" s="7">
        <v>2023</v>
      </c>
      <c r="H112" s="7" t="s">
        <v>540</v>
      </c>
      <c r="I112" s="7"/>
      <c r="J112" s="7" t="s">
        <v>757</v>
      </c>
    </row>
    <row r="113" spans="1:10">
      <c r="A113" s="49">
        <v>110</v>
      </c>
      <c r="B113" s="49" t="s">
        <v>24</v>
      </c>
      <c r="C113" s="140" t="s">
        <v>773</v>
      </c>
      <c r="D113" s="134" t="s">
        <v>774</v>
      </c>
      <c r="E113" s="18" t="s">
        <v>280</v>
      </c>
      <c r="F113" s="109">
        <v>16000</v>
      </c>
      <c r="G113" s="7">
        <v>2023</v>
      </c>
      <c r="H113" s="107" t="s">
        <v>532</v>
      </c>
      <c r="I113" s="7"/>
      <c r="J113" s="7" t="s">
        <v>188</v>
      </c>
    </row>
    <row r="114" spans="1:10" ht="25.5">
      <c r="A114" s="49">
        <v>111</v>
      </c>
      <c r="B114" s="49" t="s">
        <v>24</v>
      </c>
      <c r="C114" s="134" t="s">
        <v>775</v>
      </c>
      <c r="D114" s="134" t="s">
        <v>776</v>
      </c>
      <c r="E114" s="78" t="s">
        <v>777</v>
      </c>
      <c r="F114" s="113">
        <v>25000</v>
      </c>
      <c r="G114" s="7">
        <v>2023</v>
      </c>
      <c r="H114" s="107" t="s">
        <v>532</v>
      </c>
      <c r="I114" s="7"/>
      <c r="J114" s="7" t="s">
        <v>778</v>
      </c>
    </row>
    <row r="115" spans="1:10">
      <c r="A115" s="49">
        <v>112</v>
      </c>
      <c r="B115" s="49" t="s">
        <v>24</v>
      </c>
      <c r="C115" s="134" t="s">
        <v>779</v>
      </c>
      <c r="D115" s="134" t="s">
        <v>780</v>
      </c>
      <c r="E115" s="18" t="s">
        <v>721</v>
      </c>
      <c r="F115" s="114">
        <v>30000</v>
      </c>
      <c r="G115" s="7">
        <v>2023</v>
      </c>
      <c r="H115" s="7" t="s">
        <v>540</v>
      </c>
      <c r="I115" s="7"/>
      <c r="J115" s="107" t="s">
        <v>757</v>
      </c>
    </row>
    <row r="116" spans="1:10">
      <c r="A116" s="49">
        <v>113</v>
      </c>
      <c r="B116" s="49" t="s">
        <v>24</v>
      </c>
      <c r="C116" s="134" t="s">
        <v>781</v>
      </c>
      <c r="D116" s="134" t="s">
        <v>782</v>
      </c>
      <c r="E116" s="78" t="s">
        <v>783</v>
      </c>
      <c r="F116" s="128">
        <v>30000</v>
      </c>
      <c r="G116" s="7">
        <v>2023</v>
      </c>
      <c r="H116" s="107" t="s">
        <v>532</v>
      </c>
      <c r="I116" s="7"/>
      <c r="J116" s="7" t="s">
        <v>778</v>
      </c>
    </row>
    <row r="117" spans="1:10" ht="127.5">
      <c r="A117" s="49">
        <v>114</v>
      </c>
      <c r="B117" s="49" t="s">
        <v>24</v>
      </c>
      <c r="C117" s="135" t="s">
        <v>784</v>
      </c>
      <c r="D117" s="1" t="s">
        <v>213</v>
      </c>
      <c r="E117" s="18" t="s">
        <v>785</v>
      </c>
      <c r="F117" s="109">
        <v>35000</v>
      </c>
      <c r="G117" s="7">
        <v>2023</v>
      </c>
      <c r="H117" s="107" t="s">
        <v>532</v>
      </c>
      <c r="I117" s="7"/>
      <c r="J117" s="7" t="s">
        <v>195</v>
      </c>
    </row>
    <row r="118" spans="1:10">
      <c r="A118" s="49">
        <v>115</v>
      </c>
      <c r="B118" s="49" t="s">
        <v>24</v>
      </c>
      <c r="C118" s="134" t="s">
        <v>786</v>
      </c>
      <c r="D118" s="134" t="s">
        <v>787</v>
      </c>
      <c r="E118" s="78" t="s">
        <v>788</v>
      </c>
      <c r="F118" s="109">
        <v>40000</v>
      </c>
      <c r="G118" s="7">
        <v>2023</v>
      </c>
      <c r="H118" s="107" t="s">
        <v>532</v>
      </c>
      <c r="I118" s="7"/>
      <c r="J118" s="7" t="s">
        <v>778</v>
      </c>
    </row>
    <row r="119" spans="1:10">
      <c r="A119" s="49">
        <v>116</v>
      </c>
      <c r="B119" s="49" t="s">
        <v>24</v>
      </c>
      <c r="C119" s="134" t="s">
        <v>789</v>
      </c>
      <c r="D119" s="134" t="s">
        <v>790</v>
      </c>
      <c r="E119" s="18" t="s">
        <v>280</v>
      </c>
      <c r="F119" s="128">
        <v>54000</v>
      </c>
      <c r="G119" s="7">
        <v>2023</v>
      </c>
      <c r="H119" s="7" t="s">
        <v>540</v>
      </c>
      <c r="I119" s="7"/>
      <c r="J119" s="7" t="s">
        <v>757</v>
      </c>
    </row>
    <row r="120" spans="1:10">
      <c r="A120" s="49">
        <v>117</v>
      </c>
      <c r="B120" s="49" t="s">
        <v>24</v>
      </c>
      <c r="C120" s="134" t="s">
        <v>791</v>
      </c>
      <c r="D120" s="134" t="s">
        <v>792</v>
      </c>
      <c r="E120" s="18" t="s">
        <v>280</v>
      </c>
      <c r="F120" s="109">
        <v>59000</v>
      </c>
      <c r="G120" s="7">
        <v>2023</v>
      </c>
      <c r="H120" s="107" t="s">
        <v>532</v>
      </c>
      <c r="I120" s="7"/>
      <c r="J120" s="7" t="s">
        <v>188</v>
      </c>
    </row>
    <row r="121" spans="1:10">
      <c r="A121" s="49">
        <v>118</v>
      </c>
      <c r="B121" s="49" t="s">
        <v>24</v>
      </c>
      <c r="C121" s="134" t="s">
        <v>793</v>
      </c>
      <c r="D121" s="134" t="s">
        <v>794</v>
      </c>
      <c r="E121" s="18" t="s">
        <v>795</v>
      </c>
      <c r="F121" s="109">
        <v>60000</v>
      </c>
      <c r="G121" s="7">
        <v>2023</v>
      </c>
      <c r="H121" s="7" t="s">
        <v>540</v>
      </c>
      <c r="I121" s="7"/>
      <c r="J121" s="107" t="s">
        <v>757</v>
      </c>
    </row>
    <row r="122" spans="1:10" ht="25.5">
      <c r="A122" s="49">
        <v>119</v>
      </c>
      <c r="B122" s="49" t="s">
        <v>24</v>
      </c>
      <c r="C122" s="135" t="s">
        <v>784</v>
      </c>
      <c r="D122" s="1" t="s">
        <v>164</v>
      </c>
      <c r="E122" s="18" t="s">
        <v>796</v>
      </c>
      <c r="F122" s="109">
        <v>71960</v>
      </c>
      <c r="G122" s="7">
        <v>2023</v>
      </c>
      <c r="H122" s="107" t="s">
        <v>535</v>
      </c>
      <c r="I122" s="7"/>
      <c r="J122" s="7" t="s">
        <v>195</v>
      </c>
    </row>
    <row r="123" spans="1:10">
      <c r="A123" s="49">
        <v>120</v>
      </c>
      <c r="B123" s="49" t="s">
        <v>24</v>
      </c>
      <c r="C123" s="134" t="s">
        <v>797</v>
      </c>
      <c r="D123" s="134" t="s">
        <v>798</v>
      </c>
      <c r="E123" s="78" t="s">
        <v>556</v>
      </c>
      <c r="F123" s="109">
        <v>100000</v>
      </c>
      <c r="G123" s="7">
        <v>2023</v>
      </c>
      <c r="H123" s="107" t="s">
        <v>532</v>
      </c>
      <c r="I123" s="7"/>
      <c r="J123" s="7" t="s">
        <v>778</v>
      </c>
    </row>
    <row r="124" spans="1:10" ht="38.25">
      <c r="A124" s="49">
        <v>121</v>
      </c>
      <c r="B124" s="49" t="s">
        <v>24</v>
      </c>
      <c r="C124" s="134" t="s">
        <v>799</v>
      </c>
      <c r="D124" s="134" t="s">
        <v>800</v>
      </c>
      <c r="E124" s="18" t="s">
        <v>652</v>
      </c>
      <c r="F124" s="109">
        <v>100000</v>
      </c>
      <c r="G124" s="7">
        <v>2023</v>
      </c>
      <c r="H124" s="107" t="s">
        <v>532</v>
      </c>
      <c r="I124" s="7"/>
      <c r="J124" s="7" t="s">
        <v>801</v>
      </c>
    </row>
    <row r="125" spans="1:10">
      <c r="A125" s="49">
        <v>122</v>
      </c>
      <c r="B125" s="49" t="s">
        <v>24</v>
      </c>
      <c r="C125" s="134" t="s">
        <v>802</v>
      </c>
      <c r="D125" s="134" t="s">
        <v>803</v>
      </c>
      <c r="E125" s="18" t="s">
        <v>280</v>
      </c>
      <c r="F125" s="109">
        <v>124900</v>
      </c>
      <c r="G125" s="7">
        <v>2023</v>
      </c>
      <c r="H125" s="107" t="s">
        <v>532</v>
      </c>
      <c r="I125" s="7"/>
      <c r="J125" s="7" t="s">
        <v>801</v>
      </c>
    </row>
    <row r="126" spans="1:10">
      <c r="A126" s="49">
        <v>123</v>
      </c>
      <c r="B126" s="49" t="s">
        <v>24</v>
      </c>
      <c r="C126" s="134" t="s">
        <v>804</v>
      </c>
      <c r="D126" s="134" t="s">
        <v>805</v>
      </c>
      <c r="E126" s="18" t="s">
        <v>280</v>
      </c>
      <c r="F126" s="109">
        <v>137000</v>
      </c>
      <c r="G126" s="7">
        <v>2023</v>
      </c>
      <c r="H126" s="107" t="s">
        <v>532</v>
      </c>
      <c r="I126" s="7"/>
      <c r="J126" s="7" t="s">
        <v>188</v>
      </c>
    </row>
    <row r="127" spans="1:10">
      <c r="A127" s="49">
        <v>124</v>
      </c>
      <c r="B127" s="49" t="s">
        <v>24</v>
      </c>
      <c r="C127" s="134" t="s">
        <v>806</v>
      </c>
      <c r="D127" s="134" t="s">
        <v>807</v>
      </c>
      <c r="E127" s="78" t="s">
        <v>808</v>
      </c>
      <c r="F127" s="109">
        <v>170000</v>
      </c>
      <c r="G127" s="7">
        <v>2023</v>
      </c>
      <c r="H127" s="107" t="s">
        <v>532</v>
      </c>
      <c r="I127" s="7"/>
      <c r="J127" s="7" t="s">
        <v>778</v>
      </c>
    </row>
    <row r="128" spans="1:10">
      <c r="A128" s="49">
        <v>125</v>
      </c>
      <c r="B128" s="49" t="s">
        <v>24</v>
      </c>
      <c r="C128" s="134" t="s">
        <v>809</v>
      </c>
      <c r="D128" s="134" t="s">
        <v>810</v>
      </c>
      <c r="E128" s="18" t="s">
        <v>556</v>
      </c>
      <c r="F128" s="109">
        <f>16000*12</f>
        <v>192000</v>
      </c>
      <c r="G128" s="7">
        <v>2023</v>
      </c>
      <c r="H128" s="107" t="s">
        <v>532</v>
      </c>
      <c r="I128" s="7"/>
      <c r="J128" s="7" t="s">
        <v>187</v>
      </c>
    </row>
    <row r="129" spans="1:10">
      <c r="A129" s="49">
        <v>126</v>
      </c>
      <c r="B129" s="49" t="s">
        <v>24</v>
      </c>
      <c r="C129" s="134" t="s">
        <v>811</v>
      </c>
      <c r="D129" s="134" t="s">
        <v>812</v>
      </c>
      <c r="E129" s="18">
        <v>1</v>
      </c>
      <c r="F129" s="109">
        <v>200000</v>
      </c>
      <c r="G129" s="7">
        <v>2023</v>
      </c>
      <c r="H129" s="107" t="s">
        <v>532</v>
      </c>
      <c r="I129" s="7"/>
      <c r="J129" s="7" t="s">
        <v>188</v>
      </c>
    </row>
    <row r="130" spans="1:10" ht="48">
      <c r="A130" s="49">
        <v>127</v>
      </c>
      <c r="B130" s="49" t="s">
        <v>24</v>
      </c>
      <c r="C130" s="134" t="s">
        <v>813</v>
      </c>
      <c r="D130" s="134" t="s">
        <v>814</v>
      </c>
      <c r="E130" s="18" t="s">
        <v>280</v>
      </c>
      <c r="F130" s="109">
        <v>250000</v>
      </c>
      <c r="G130" s="7">
        <v>2023</v>
      </c>
      <c r="H130" s="7" t="s">
        <v>540</v>
      </c>
      <c r="I130" s="7"/>
      <c r="J130" s="107" t="s">
        <v>757</v>
      </c>
    </row>
    <row r="131" spans="1:10">
      <c r="A131" s="49">
        <v>128</v>
      </c>
      <c r="B131" s="49" t="s">
        <v>24</v>
      </c>
      <c r="C131" s="134" t="s">
        <v>815</v>
      </c>
      <c r="D131" s="134" t="s">
        <v>816</v>
      </c>
      <c r="E131" s="78" t="s">
        <v>817</v>
      </c>
      <c r="F131" s="109">
        <v>300000</v>
      </c>
      <c r="G131" s="7">
        <v>2023</v>
      </c>
      <c r="H131" s="107" t="s">
        <v>532</v>
      </c>
      <c r="I131" s="7"/>
      <c r="J131" s="7" t="s">
        <v>778</v>
      </c>
    </row>
    <row r="132" spans="1:10">
      <c r="A132" s="49">
        <v>129</v>
      </c>
      <c r="B132" s="49" t="s">
        <v>24</v>
      </c>
      <c r="C132" s="134" t="s">
        <v>818</v>
      </c>
      <c r="D132" s="134" t="s">
        <v>819</v>
      </c>
      <c r="E132" s="18" t="s">
        <v>820</v>
      </c>
      <c r="F132" s="109">
        <v>300000</v>
      </c>
      <c r="G132" s="7">
        <v>2023</v>
      </c>
      <c r="H132" s="107" t="s">
        <v>532</v>
      </c>
      <c r="I132" s="7"/>
      <c r="J132" s="7" t="s">
        <v>778</v>
      </c>
    </row>
    <row r="133" spans="1:10" ht="60.75">
      <c r="A133" s="49">
        <v>130</v>
      </c>
      <c r="B133" s="49" t="s">
        <v>24</v>
      </c>
      <c r="C133" s="135" t="s">
        <v>821</v>
      </c>
      <c r="D133" s="135" t="s">
        <v>822</v>
      </c>
      <c r="E133" s="18" t="s">
        <v>556</v>
      </c>
      <c r="F133" s="109">
        <v>400000</v>
      </c>
      <c r="G133" s="7">
        <v>2023</v>
      </c>
      <c r="H133" s="107" t="s">
        <v>532</v>
      </c>
      <c r="I133" s="7"/>
      <c r="J133" s="7" t="s">
        <v>195</v>
      </c>
    </row>
    <row r="134" spans="1:10">
      <c r="A134" s="49">
        <v>131</v>
      </c>
      <c r="B134" s="49" t="s">
        <v>24</v>
      </c>
      <c r="C134" s="134" t="s">
        <v>823</v>
      </c>
      <c r="D134" s="134" t="s">
        <v>824</v>
      </c>
      <c r="E134" s="18" t="s">
        <v>280</v>
      </c>
      <c r="F134" s="109">
        <v>500000</v>
      </c>
      <c r="G134" s="7">
        <v>2023</v>
      </c>
      <c r="H134" s="7" t="s">
        <v>540</v>
      </c>
      <c r="I134" s="7"/>
      <c r="J134" s="107" t="s">
        <v>757</v>
      </c>
    </row>
    <row r="135" spans="1:10" ht="51">
      <c r="A135" s="49">
        <v>132</v>
      </c>
      <c r="B135" s="49" t="s">
        <v>24</v>
      </c>
      <c r="C135" s="134" t="s">
        <v>825</v>
      </c>
      <c r="D135" s="134" t="s">
        <v>826</v>
      </c>
      <c r="E135" s="78" t="s">
        <v>827</v>
      </c>
      <c r="F135" s="109">
        <v>700000</v>
      </c>
      <c r="G135" s="7">
        <v>2023</v>
      </c>
      <c r="H135" s="107" t="s">
        <v>532</v>
      </c>
      <c r="I135" s="7"/>
      <c r="J135" s="7" t="s">
        <v>778</v>
      </c>
    </row>
    <row r="136" spans="1:10" ht="25.5">
      <c r="A136" s="49">
        <v>133</v>
      </c>
      <c r="B136" s="49" t="s">
        <v>24</v>
      </c>
      <c r="C136" s="134" t="s">
        <v>828</v>
      </c>
      <c r="D136" s="134" t="s">
        <v>829</v>
      </c>
      <c r="E136" s="18" t="s">
        <v>280</v>
      </c>
      <c r="F136" s="109">
        <v>920000</v>
      </c>
      <c r="G136" s="7">
        <v>2023</v>
      </c>
      <c r="H136" s="7" t="s">
        <v>540</v>
      </c>
      <c r="I136" s="7"/>
      <c r="J136" s="107" t="s">
        <v>757</v>
      </c>
    </row>
    <row r="137" spans="1:10" ht="25.5">
      <c r="A137" s="49">
        <v>134</v>
      </c>
      <c r="B137" s="49" t="s">
        <v>24</v>
      </c>
      <c r="C137" s="134" t="s">
        <v>830</v>
      </c>
      <c r="D137" s="134" t="s">
        <v>831</v>
      </c>
      <c r="E137" s="18" t="s">
        <v>705</v>
      </c>
      <c r="F137" s="109">
        <v>1000000</v>
      </c>
      <c r="G137" s="7">
        <v>2023</v>
      </c>
      <c r="H137" s="107" t="s">
        <v>532</v>
      </c>
      <c r="I137" s="7"/>
      <c r="J137" s="7" t="s">
        <v>757</v>
      </c>
    </row>
    <row r="138" spans="1:10">
      <c r="A138" s="49">
        <v>135</v>
      </c>
      <c r="B138" s="49" t="s">
        <v>24</v>
      </c>
      <c r="C138" s="134" t="s">
        <v>832</v>
      </c>
      <c r="D138" s="134" t="s">
        <v>833</v>
      </c>
      <c r="E138" s="18" t="s">
        <v>834</v>
      </c>
      <c r="F138" s="109">
        <v>1000000</v>
      </c>
      <c r="G138" s="7">
        <v>2023</v>
      </c>
      <c r="H138" s="7" t="s">
        <v>540</v>
      </c>
      <c r="I138" s="7"/>
      <c r="J138" s="7" t="s">
        <v>24</v>
      </c>
    </row>
    <row r="139" spans="1:10">
      <c r="A139" s="49">
        <v>136</v>
      </c>
      <c r="B139" s="49" t="s">
        <v>24</v>
      </c>
      <c r="C139" s="134" t="s">
        <v>835</v>
      </c>
      <c r="D139" s="134" t="s">
        <v>836</v>
      </c>
      <c r="E139" s="18" t="s">
        <v>280</v>
      </c>
      <c r="F139" s="109">
        <v>2500000</v>
      </c>
      <c r="G139" s="7">
        <v>2023</v>
      </c>
      <c r="H139" s="107" t="s">
        <v>532</v>
      </c>
      <c r="I139" s="7"/>
      <c r="J139" s="7" t="s">
        <v>837</v>
      </c>
    </row>
    <row r="140" spans="1:10" ht="25.5">
      <c r="A140" s="49">
        <v>137</v>
      </c>
      <c r="B140" s="49" t="s">
        <v>24</v>
      </c>
      <c r="C140" s="134" t="s">
        <v>838</v>
      </c>
      <c r="D140" s="134" t="s">
        <v>839</v>
      </c>
      <c r="E140" s="18" t="s">
        <v>280</v>
      </c>
      <c r="F140" s="109">
        <v>3500000</v>
      </c>
      <c r="G140" s="7">
        <v>2023</v>
      </c>
      <c r="H140" s="7" t="s">
        <v>540</v>
      </c>
      <c r="I140" s="7"/>
      <c r="J140" s="107" t="s">
        <v>757</v>
      </c>
    </row>
    <row r="141" spans="1:10" ht="25.5">
      <c r="A141" s="49">
        <v>138</v>
      </c>
      <c r="B141" s="49" t="s">
        <v>24</v>
      </c>
      <c r="C141" s="134" t="s">
        <v>840</v>
      </c>
      <c r="D141" s="134" t="s">
        <v>841</v>
      </c>
      <c r="E141" s="18">
        <v>1</v>
      </c>
      <c r="F141" s="109">
        <v>4110000</v>
      </c>
      <c r="G141" s="7">
        <v>2023</v>
      </c>
      <c r="H141" s="107" t="s">
        <v>532</v>
      </c>
      <c r="I141" s="7"/>
      <c r="J141" s="7" t="s">
        <v>188</v>
      </c>
    </row>
    <row r="142" spans="1:10" ht="66.599999999999994" customHeight="1">
      <c r="A142" s="49">
        <v>139</v>
      </c>
      <c r="B142" s="49" t="s">
        <v>24</v>
      </c>
      <c r="C142" s="134" t="s">
        <v>842</v>
      </c>
      <c r="D142" s="134" t="s">
        <v>843</v>
      </c>
      <c r="E142" s="18" t="s">
        <v>280</v>
      </c>
      <c r="F142" s="109">
        <v>4900000</v>
      </c>
      <c r="G142" s="7">
        <v>2023</v>
      </c>
      <c r="H142" s="107" t="s">
        <v>532</v>
      </c>
      <c r="I142" s="7"/>
      <c r="J142" s="7" t="s">
        <v>837</v>
      </c>
    </row>
    <row r="143" spans="1:10" ht="60.75">
      <c r="A143" s="49">
        <v>140</v>
      </c>
      <c r="B143" s="49" t="s">
        <v>24</v>
      </c>
      <c r="C143" s="135" t="s">
        <v>821</v>
      </c>
      <c r="D143" s="135" t="s">
        <v>822</v>
      </c>
      <c r="E143" s="18" t="s">
        <v>556</v>
      </c>
      <c r="F143" s="109">
        <v>8000000</v>
      </c>
      <c r="G143" s="7">
        <v>2023</v>
      </c>
      <c r="H143" s="107" t="s">
        <v>532</v>
      </c>
      <c r="I143" s="7"/>
      <c r="J143" s="7" t="s">
        <v>195</v>
      </c>
    </row>
    <row r="144" spans="1:10" ht="76.5">
      <c r="A144" s="49">
        <v>141</v>
      </c>
      <c r="B144" s="49" t="s">
        <v>24</v>
      </c>
      <c r="C144" s="135" t="s">
        <v>844</v>
      </c>
      <c r="D144" s="135" t="s">
        <v>845</v>
      </c>
      <c r="E144" s="18" t="s">
        <v>846</v>
      </c>
      <c r="F144" s="109">
        <v>23164.32</v>
      </c>
      <c r="G144" s="7">
        <v>2023</v>
      </c>
      <c r="H144" s="107" t="s">
        <v>532</v>
      </c>
      <c r="I144" s="7"/>
      <c r="J144" s="7" t="s">
        <v>24</v>
      </c>
    </row>
    <row r="145" spans="1:10" ht="63.75">
      <c r="A145" s="49">
        <v>142</v>
      </c>
      <c r="B145" s="49" t="s">
        <v>847</v>
      </c>
      <c r="C145" s="134" t="s">
        <v>848</v>
      </c>
      <c r="D145" s="134" t="s">
        <v>849</v>
      </c>
      <c r="E145" s="18" t="s">
        <v>280</v>
      </c>
      <c r="F145" s="109">
        <v>7711.45</v>
      </c>
      <c r="G145" s="8">
        <v>44931</v>
      </c>
      <c r="H145" s="7" t="s">
        <v>540</v>
      </c>
      <c r="I145" s="1"/>
      <c r="J145" s="7" t="s">
        <v>850</v>
      </c>
    </row>
    <row r="146" spans="1:10" ht="38.25">
      <c r="A146" s="49">
        <v>143</v>
      </c>
      <c r="B146" s="49" t="s">
        <v>63</v>
      </c>
      <c r="C146" s="134" t="s">
        <v>851</v>
      </c>
      <c r="D146" s="134" t="s">
        <v>852</v>
      </c>
      <c r="E146" s="18" t="s">
        <v>853</v>
      </c>
      <c r="F146" s="146">
        <v>250</v>
      </c>
      <c r="G146" s="7">
        <v>2023</v>
      </c>
      <c r="H146" s="107" t="s">
        <v>532</v>
      </c>
      <c r="I146" s="1"/>
      <c r="J146" s="7" t="s">
        <v>854</v>
      </c>
    </row>
    <row r="147" spans="1:10" ht="51">
      <c r="A147" s="49">
        <v>144</v>
      </c>
      <c r="B147" s="49" t="s">
        <v>63</v>
      </c>
      <c r="C147" s="134" t="s">
        <v>855</v>
      </c>
      <c r="D147" s="134" t="s">
        <v>856</v>
      </c>
      <c r="E147" s="18" t="s">
        <v>857</v>
      </c>
      <c r="F147" s="149">
        <v>5200</v>
      </c>
      <c r="G147" s="7">
        <v>2023</v>
      </c>
      <c r="H147" s="107" t="s">
        <v>532</v>
      </c>
      <c r="I147" s="1" t="s">
        <v>858</v>
      </c>
      <c r="J147" s="7" t="s">
        <v>854</v>
      </c>
    </row>
    <row r="148" spans="1:10" ht="38.25">
      <c r="A148" s="49">
        <v>145</v>
      </c>
      <c r="B148" s="49" t="s">
        <v>63</v>
      </c>
      <c r="C148" s="134" t="s">
        <v>859</v>
      </c>
      <c r="D148" s="134" t="s">
        <v>860</v>
      </c>
      <c r="E148" s="18" t="s">
        <v>861</v>
      </c>
      <c r="F148" s="149">
        <v>5400</v>
      </c>
      <c r="G148" s="7">
        <v>2023</v>
      </c>
      <c r="H148" s="107" t="s">
        <v>532</v>
      </c>
      <c r="I148" s="1" t="s">
        <v>862</v>
      </c>
      <c r="J148" s="7" t="s">
        <v>854</v>
      </c>
    </row>
    <row r="149" spans="1:10" ht="102">
      <c r="A149" s="49">
        <v>146</v>
      </c>
      <c r="B149" s="49" t="s">
        <v>63</v>
      </c>
      <c r="C149" s="150" t="s">
        <v>863</v>
      </c>
      <c r="D149" s="1" t="s">
        <v>503</v>
      </c>
      <c r="E149" s="107" t="s">
        <v>864</v>
      </c>
      <c r="F149" s="146">
        <v>9500</v>
      </c>
      <c r="G149" s="7">
        <v>2023</v>
      </c>
      <c r="H149" s="107" t="s">
        <v>532</v>
      </c>
      <c r="I149" s="145"/>
      <c r="J149" s="107" t="s">
        <v>865</v>
      </c>
    </row>
    <row r="150" spans="1:10" ht="38.25">
      <c r="A150" s="49">
        <v>147</v>
      </c>
      <c r="B150" s="49" t="s">
        <v>63</v>
      </c>
      <c r="C150" s="150" t="s">
        <v>866</v>
      </c>
      <c r="D150" s="1" t="s">
        <v>509</v>
      </c>
      <c r="E150" s="107" t="s">
        <v>864</v>
      </c>
      <c r="F150" s="146">
        <v>10000</v>
      </c>
      <c r="G150" s="7">
        <v>2023</v>
      </c>
      <c r="H150" s="107" t="s">
        <v>532</v>
      </c>
      <c r="I150" s="145"/>
      <c r="J150" s="107" t="s">
        <v>865</v>
      </c>
    </row>
    <row r="151" spans="1:10" ht="51">
      <c r="A151" s="49">
        <v>148</v>
      </c>
      <c r="B151" s="49" t="s">
        <v>63</v>
      </c>
      <c r="C151" s="134" t="s">
        <v>867</v>
      </c>
      <c r="D151" s="134" t="s">
        <v>868</v>
      </c>
      <c r="E151" s="18" t="s">
        <v>869</v>
      </c>
      <c r="F151" s="149">
        <v>20000</v>
      </c>
      <c r="G151" s="7">
        <v>2023</v>
      </c>
      <c r="H151" s="107" t="s">
        <v>532</v>
      </c>
      <c r="I151" s="1" t="s">
        <v>862</v>
      </c>
      <c r="J151" s="7" t="s">
        <v>854</v>
      </c>
    </row>
    <row r="152" spans="1:10" ht="51">
      <c r="A152" s="49">
        <v>149</v>
      </c>
      <c r="B152" s="49" t="s">
        <v>63</v>
      </c>
      <c r="C152" s="141" t="s">
        <v>870</v>
      </c>
      <c r="D152" s="1" t="s">
        <v>161</v>
      </c>
      <c r="E152" s="18" t="s">
        <v>871</v>
      </c>
      <c r="F152" s="149">
        <v>27522.959999999999</v>
      </c>
      <c r="G152" s="7">
        <v>2023</v>
      </c>
      <c r="H152" s="107" t="s">
        <v>532</v>
      </c>
      <c r="I152" s="1"/>
      <c r="J152" s="7" t="s">
        <v>854</v>
      </c>
    </row>
    <row r="153" spans="1:10" ht="114.75">
      <c r="A153" s="49">
        <v>150</v>
      </c>
      <c r="B153" s="49" t="s">
        <v>63</v>
      </c>
      <c r="C153" s="141" t="s">
        <v>870</v>
      </c>
      <c r="D153" s="1" t="s">
        <v>158</v>
      </c>
      <c r="E153" s="18" t="s">
        <v>872</v>
      </c>
      <c r="F153" s="149">
        <v>58372.480000000003</v>
      </c>
      <c r="G153" s="7">
        <v>2023</v>
      </c>
      <c r="H153" s="107" t="s">
        <v>532</v>
      </c>
      <c r="I153" s="1"/>
      <c r="J153" s="7" t="s">
        <v>854</v>
      </c>
    </row>
    <row r="154" spans="1:10" ht="76.5">
      <c r="A154" s="49">
        <v>151</v>
      </c>
      <c r="B154" s="49" t="s">
        <v>63</v>
      </c>
      <c r="C154" s="141" t="s">
        <v>873</v>
      </c>
      <c r="D154" s="1" t="s">
        <v>874</v>
      </c>
      <c r="E154" s="18" t="s">
        <v>875</v>
      </c>
      <c r="F154" s="149">
        <v>60000</v>
      </c>
      <c r="G154" s="7">
        <v>2023</v>
      </c>
      <c r="H154" s="107" t="s">
        <v>532</v>
      </c>
      <c r="I154" s="1" t="s">
        <v>876</v>
      </c>
      <c r="J154" s="7" t="s">
        <v>854</v>
      </c>
    </row>
    <row r="155" spans="1:10" ht="51">
      <c r="A155" s="49">
        <v>152</v>
      </c>
      <c r="B155" s="49" t="s">
        <v>63</v>
      </c>
      <c r="C155" s="141" t="s">
        <v>877</v>
      </c>
      <c r="D155" s="1" t="s">
        <v>878</v>
      </c>
      <c r="E155" s="18" t="s">
        <v>875</v>
      </c>
      <c r="F155" s="149">
        <v>60000</v>
      </c>
      <c r="G155" s="7">
        <v>2023</v>
      </c>
      <c r="H155" s="107" t="s">
        <v>532</v>
      </c>
      <c r="I155" s="1" t="s">
        <v>876</v>
      </c>
      <c r="J155" s="7" t="s">
        <v>854</v>
      </c>
    </row>
    <row r="156" spans="1:10" ht="72">
      <c r="A156" s="49">
        <v>153</v>
      </c>
      <c r="B156" s="49" t="s">
        <v>63</v>
      </c>
      <c r="C156" s="150" t="s">
        <v>879</v>
      </c>
      <c r="D156" s="1" t="s">
        <v>64</v>
      </c>
      <c r="E156" s="107" t="s">
        <v>864</v>
      </c>
      <c r="F156" s="146">
        <v>190000</v>
      </c>
      <c r="G156" s="7">
        <v>2023</v>
      </c>
      <c r="H156" s="107" t="s">
        <v>532</v>
      </c>
      <c r="I156" s="145"/>
      <c r="J156" s="107" t="s">
        <v>865</v>
      </c>
    </row>
    <row r="157" spans="1:10" ht="38.25">
      <c r="A157" s="49">
        <v>154</v>
      </c>
      <c r="B157" s="49" t="s">
        <v>63</v>
      </c>
      <c r="C157" s="134" t="s">
        <v>880</v>
      </c>
      <c r="D157" s="134" t="s">
        <v>881</v>
      </c>
      <c r="E157" s="18" t="s">
        <v>882</v>
      </c>
      <c r="F157" s="146">
        <v>240000</v>
      </c>
      <c r="G157" s="129">
        <v>2023</v>
      </c>
      <c r="H157" s="107" t="s">
        <v>532</v>
      </c>
      <c r="I157" s="1" t="s">
        <v>883</v>
      </c>
      <c r="J157" s="7" t="s">
        <v>854</v>
      </c>
    </row>
    <row r="158" spans="1:10" ht="183" customHeight="1">
      <c r="A158" s="49">
        <v>155</v>
      </c>
      <c r="B158" s="49" t="s">
        <v>63</v>
      </c>
      <c r="C158" s="141" t="s">
        <v>884</v>
      </c>
      <c r="D158" s="1" t="s">
        <v>885</v>
      </c>
      <c r="E158" s="18" t="s">
        <v>886</v>
      </c>
      <c r="F158" s="149">
        <v>250000</v>
      </c>
      <c r="G158" s="7">
        <v>2023</v>
      </c>
      <c r="H158" s="107" t="s">
        <v>532</v>
      </c>
      <c r="I158" s="1" t="s">
        <v>862</v>
      </c>
      <c r="J158" s="7" t="s">
        <v>854</v>
      </c>
    </row>
    <row r="159" spans="1:10" ht="51">
      <c r="A159" s="49">
        <v>156</v>
      </c>
      <c r="B159" s="49" t="s">
        <v>63</v>
      </c>
      <c r="C159" s="134" t="s">
        <v>887</v>
      </c>
      <c r="D159" s="134" t="s">
        <v>888</v>
      </c>
      <c r="E159" s="84" t="s">
        <v>889</v>
      </c>
      <c r="F159" s="151">
        <v>274880</v>
      </c>
      <c r="G159" s="129">
        <v>2023</v>
      </c>
      <c r="H159" s="107" t="s">
        <v>532</v>
      </c>
      <c r="I159" s="1" t="s">
        <v>883</v>
      </c>
      <c r="J159" s="7" t="s">
        <v>854</v>
      </c>
    </row>
    <row r="160" spans="1:10" ht="76.5">
      <c r="A160" s="49">
        <v>157</v>
      </c>
      <c r="B160" s="49" t="s">
        <v>63</v>
      </c>
      <c r="C160" s="141" t="s">
        <v>890</v>
      </c>
      <c r="D160" s="1" t="s">
        <v>891</v>
      </c>
      <c r="E160" s="18" t="s">
        <v>892</v>
      </c>
      <c r="F160" s="152">
        <v>600000</v>
      </c>
      <c r="G160" s="103">
        <v>2023</v>
      </c>
      <c r="H160" s="107" t="s">
        <v>532</v>
      </c>
      <c r="I160" s="1" t="s">
        <v>893</v>
      </c>
      <c r="J160" s="7" t="s">
        <v>854</v>
      </c>
    </row>
    <row r="161" spans="1:10" ht="166.5">
      <c r="A161" s="49">
        <v>158</v>
      </c>
      <c r="B161" s="49" t="s">
        <v>63</v>
      </c>
      <c r="C161" s="134" t="s">
        <v>894</v>
      </c>
      <c r="D161" s="134" t="s">
        <v>895</v>
      </c>
      <c r="E161" s="18" t="s">
        <v>280</v>
      </c>
      <c r="F161" s="109">
        <f>3230+646</f>
        <v>3876</v>
      </c>
      <c r="G161" s="8">
        <v>44951</v>
      </c>
      <c r="H161" s="7" t="s">
        <v>532</v>
      </c>
      <c r="I161" s="1"/>
      <c r="J161" s="7" t="s">
        <v>63</v>
      </c>
    </row>
    <row r="162" spans="1:10" ht="72">
      <c r="A162" s="49">
        <v>159</v>
      </c>
      <c r="B162" s="49" t="s">
        <v>112</v>
      </c>
      <c r="C162" s="134" t="s">
        <v>896</v>
      </c>
      <c r="D162" s="1" t="s">
        <v>897</v>
      </c>
      <c r="E162" s="18" t="s">
        <v>898</v>
      </c>
      <c r="F162" s="116">
        <v>400</v>
      </c>
      <c r="G162" s="103">
        <v>2023</v>
      </c>
      <c r="H162" s="107" t="s">
        <v>532</v>
      </c>
      <c r="I162" s="1" t="s">
        <v>899</v>
      </c>
      <c r="J162" s="7" t="s">
        <v>900</v>
      </c>
    </row>
    <row r="163" spans="1:10" ht="25.5">
      <c r="A163" s="49">
        <v>160</v>
      </c>
      <c r="B163" s="49" t="s">
        <v>112</v>
      </c>
      <c r="C163" s="134" t="s">
        <v>901</v>
      </c>
      <c r="D163" s="134" t="s">
        <v>902</v>
      </c>
      <c r="E163" s="18" t="s">
        <v>903</v>
      </c>
      <c r="F163" s="116">
        <v>1600</v>
      </c>
      <c r="G163" s="102">
        <v>2023</v>
      </c>
      <c r="H163" s="107" t="s">
        <v>532</v>
      </c>
      <c r="I163" s="1" t="s">
        <v>904</v>
      </c>
      <c r="J163" s="7" t="s">
        <v>905</v>
      </c>
    </row>
    <row r="164" spans="1:10" ht="38.25">
      <c r="A164" s="49">
        <v>161</v>
      </c>
      <c r="B164" s="49" t="s">
        <v>112</v>
      </c>
      <c r="C164" s="134" t="s">
        <v>906</v>
      </c>
      <c r="D164" s="127" t="s">
        <v>907</v>
      </c>
      <c r="E164" s="18" t="s">
        <v>908</v>
      </c>
      <c r="F164" s="115">
        <v>6000</v>
      </c>
      <c r="G164" s="102">
        <v>2023</v>
      </c>
      <c r="H164" s="7" t="s">
        <v>540</v>
      </c>
      <c r="I164" s="1"/>
      <c r="J164" s="7" t="s">
        <v>900</v>
      </c>
    </row>
    <row r="165" spans="1:10" ht="60">
      <c r="A165" s="49">
        <v>162</v>
      </c>
      <c r="B165" s="49" t="s">
        <v>112</v>
      </c>
      <c r="C165" s="134" t="s">
        <v>909</v>
      </c>
      <c r="D165" s="134" t="s">
        <v>910</v>
      </c>
      <c r="E165" s="18" t="s">
        <v>911</v>
      </c>
      <c r="F165" s="115">
        <v>20000</v>
      </c>
      <c r="G165" s="102">
        <v>2023</v>
      </c>
      <c r="H165" s="107" t="s">
        <v>532</v>
      </c>
      <c r="I165" s="1" t="s">
        <v>912</v>
      </c>
      <c r="J165" s="7" t="s">
        <v>913</v>
      </c>
    </row>
    <row r="166" spans="1:10" ht="60">
      <c r="A166" s="49">
        <v>163</v>
      </c>
      <c r="B166" s="49" t="s">
        <v>112</v>
      </c>
      <c r="C166" s="134" t="s">
        <v>914</v>
      </c>
      <c r="D166" s="1" t="s">
        <v>915</v>
      </c>
      <c r="E166" s="18" t="s">
        <v>280</v>
      </c>
      <c r="F166" s="116">
        <v>30000</v>
      </c>
      <c r="G166" s="102">
        <v>2023</v>
      </c>
      <c r="H166" s="7" t="s">
        <v>540</v>
      </c>
      <c r="I166" s="1" t="s">
        <v>916</v>
      </c>
      <c r="J166" s="7" t="s">
        <v>917</v>
      </c>
    </row>
    <row r="167" spans="1:10" ht="38.25">
      <c r="A167" s="49">
        <v>164</v>
      </c>
      <c r="B167" s="49" t="s">
        <v>112</v>
      </c>
      <c r="C167" s="134" t="s">
        <v>918</v>
      </c>
      <c r="D167" s="134" t="s">
        <v>919</v>
      </c>
      <c r="E167" s="18" t="s">
        <v>280</v>
      </c>
      <c r="F167" s="116">
        <v>30000</v>
      </c>
      <c r="G167" s="102">
        <v>2023</v>
      </c>
      <c r="H167" s="107" t="s">
        <v>532</v>
      </c>
      <c r="I167" s="1"/>
      <c r="J167" s="7" t="s">
        <v>920</v>
      </c>
    </row>
    <row r="168" spans="1:10" ht="60">
      <c r="A168" s="49">
        <v>165</v>
      </c>
      <c r="B168" s="49" t="s">
        <v>112</v>
      </c>
      <c r="C168" s="134" t="s">
        <v>921</v>
      </c>
      <c r="D168" s="1" t="s">
        <v>922</v>
      </c>
      <c r="E168" s="18" t="s">
        <v>923</v>
      </c>
      <c r="F168" s="116">
        <v>90000</v>
      </c>
      <c r="G168" s="102">
        <v>2023</v>
      </c>
      <c r="H168" s="107" t="s">
        <v>532</v>
      </c>
      <c r="I168" s="1" t="s">
        <v>912</v>
      </c>
      <c r="J168" s="7" t="s">
        <v>917</v>
      </c>
    </row>
    <row r="169" spans="1:10" ht="72">
      <c r="A169" s="49">
        <v>166</v>
      </c>
      <c r="B169" s="49" t="s">
        <v>112</v>
      </c>
      <c r="C169" s="134" t="s">
        <v>924</v>
      </c>
      <c r="D169" s="1" t="s">
        <v>925</v>
      </c>
      <c r="E169" s="18" t="s">
        <v>926</v>
      </c>
      <c r="F169" s="116">
        <v>240000</v>
      </c>
      <c r="G169" s="102">
        <v>2023</v>
      </c>
      <c r="H169" s="107" t="s">
        <v>532</v>
      </c>
      <c r="I169" s="1" t="s">
        <v>912</v>
      </c>
      <c r="J169" s="7" t="s">
        <v>927</v>
      </c>
    </row>
    <row r="1048576" spans="10:10">
      <c r="J1048576" s="7"/>
    </row>
  </sheetData>
  <autoFilter ref="A3:J166" xr:uid="{00000000-0009-0000-0000-000004000000}"/>
  <sortState xmlns:xlrd2="http://schemas.microsoft.com/office/spreadsheetml/2017/richdata2" ref="B4:J141">
    <sortCondition ref="B3:B141"/>
  </sortState>
  <mergeCells count="1">
    <mergeCell ref="A1:J1"/>
  </mergeCells>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4A91-C3A9-4123-BF60-0FF4BA15103A}">
  <dimension ref="A1:J1048434"/>
  <sheetViews>
    <sheetView showGridLines="0" zoomScale="70" zoomScaleNormal="70" workbookViewId="0">
      <pane xSplit="1" ySplit="3" topLeftCell="B11" activePane="bottomRight" state="frozen"/>
      <selection pane="bottomRight" activeCell="B14" sqref="B14"/>
      <selection pane="bottomLeft" activeCell="A4" sqref="A4"/>
      <selection pane="topRight" activeCell="B1" sqref="B1"/>
    </sheetView>
  </sheetViews>
  <sheetFormatPr defaultColWidth="9.140625" defaultRowHeight="15"/>
  <cols>
    <col min="1" max="1" width="5.5703125" style="104" bestFit="1" customWidth="1"/>
    <col min="2" max="2" width="12.5703125" style="104" customWidth="1"/>
    <col min="3" max="3" width="46.28515625" style="142" customWidth="1"/>
    <col min="4" max="4" width="43.42578125" style="142" customWidth="1"/>
    <col min="5" max="5" width="29" style="104" customWidth="1"/>
    <col min="6" max="6" width="26" style="108" customWidth="1"/>
    <col min="7" max="10" width="29" style="104" customWidth="1"/>
    <col min="11" max="16384" width="9.140625" style="104"/>
  </cols>
  <sheetData>
    <row r="1" spans="1:10" ht="18.75" thickBot="1">
      <c r="A1" s="176" t="s">
        <v>518</v>
      </c>
      <c r="B1" s="176"/>
      <c r="C1" s="176"/>
      <c r="D1" s="176"/>
      <c r="E1" s="176"/>
      <c r="F1" s="176"/>
      <c r="G1" s="176"/>
      <c r="H1" s="176"/>
      <c r="I1" s="176"/>
      <c r="J1" s="176"/>
    </row>
    <row r="2" spans="1:10" ht="32.25" thickTop="1">
      <c r="A2" s="120"/>
      <c r="B2" s="120"/>
      <c r="C2" s="131"/>
      <c r="D2" s="131"/>
      <c r="E2" s="121" t="s">
        <v>519</v>
      </c>
      <c r="F2" s="122">
        <f>SUM(F4:F19)</f>
        <v>727094.52999999991</v>
      </c>
      <c r="G2" s="123"/>
      <c r="H2" s="124"/>
      <c r="I2" s="123"/>
      <c r="J2" s="124"/>
    </row>
    <row r="3" spans="1:10" ht="102">
      <c r="A3" s="49" t="s">
        <v>2</v>
      </c>
      <c r="B3" s="49" t="s">
        <v>520</v>
      </c>
      <c r="C3" s="132" t="s">
        <v>521</v>
      </c>
      <c r="D3" s="132" t="s">
        <v>522</v>
      </c>
      <c r="E3" s="49" t="s">
        <v>523</v>
      </c>
      <c r="F3" s="125" t="s">
        <v>524</v>
      </c>
      <c r="G3" s="49" t="s">
        <v>525</v>
      </c>
      <c r="H3" s="49" t="s">
        <v>526</v>
      </c>
      <c r="I3" s="49" t="s">
        <v>527</v>
      </c>
      <c r="J3" s="49" t="s">
        <v>528</v>
      </c>
    </row>
    <row r="4" spans="1:10" ht="25.5">
      <c r="A4" s="49"/>
      <c r="B4" s="49" t="s">
        <v>557</v>
      </c>
      <c r="C4" s="145" t="s">
        <v>558</v>
      </c>
      <c r="D4" s="143" t="s">
        <v>558</v>
      </c>
      <c r="E4" s="144" t="s">
        <v>559</v>
      </c>
      <c r="F4" s="109">
        <v>50000</v>
      </c>
      <c r="G4" s="7">
        <v>2023</v>
      </c>
      <c r="H4" s="7" t="s">
        <v>532</v>
      </c>
      <c r="I4" s="1"/>
      <c r="J4" s="7" t="s">
        <v>557</v>
      </c>
    </row>
    <row r="5" spans="1:10" ht="25.5">
      <c r="A5" s="49"/>
      <c r="B5" s="49" t="s">
        <v>52</v>
      </c>
      <c r="C5" s="134" t="s">
        <v>593</v>
      </c>
      <c r="D5" s="134" t="s">
        <v>594</v>
      </c>
      <c r="E5" s="18" t="s">
        <v>280</v>
      </c>
      <c r="F5" s="110">
        <v>300000</v>
      </c>
      <c r="G5" s="7">
        <v>2023</v>
      </c>
      <c r="H5" s="107" t="s">
        <v>532</v>
      </c>
      <c r="I5" s="1"/>
      <c r="J5" s="7" t="s">
        <v>52</v>
      </c>
    </row>
    <row r="6" spans="1:10" ht="79.900000000000006" customHeight="1">
      <c r="A6" s="49"/>
      <c r="B6" s="49" t="s">
        <v>52</v>
      </c>
      <c r="C6" s="134" t="s">
        <v>595</v>
      </c>
      <c r="D6" s="134" t="s">
        <v>596</v>
      </c>
      <c r="E6" s="18" t="s">
        <v>280</v>
      </c>
      <c r="F6" s="110">
        <v>10000</v>
      </c>
      <c r="G6" s="7">
        <v>2023</v>
      </c>
      <c r="H6" s="107" t="s">
        <v>532</v>
      </c>
      <c r="I6" s="1"/>
      <c r="J6" s="7" t="s">
        <v>52</v>
      </c>
    </row>
    <row r="7" spans="1:10" ht="76.5">
      <c r="A7" s="49"/>
      <c r="B7" s="49" t="s">
        <v>52</v>
      </c>
      <c r="C7" s="134" t="s">
        <v>928</v>
      </c>
      <c r="D7" s="134" t="s">
        <v>598</v>
      </c>
      <c r="E7" s="18" t="s">
        <v>283</v>
      </c>
      <c r="F7" s="110">
        <v>7200</v>
      </c>
      <c r="G7" s="7">
        <v>2023</v>
      </c>
      <c r="H7" s="107" t="s">
        <v>532</v>
      </c>
      <c r="I7" s="1"/>
      <c r="J7" s="7" t="s">
        <v>52</v>
      </c>
    </row>
    <row r="8" spans="1:10" ht="94.9" customHeight="1">
      <c r="A8" s="49"/>
      <c r="B8" s="49" t="s">
        <v>52</v>
      </c>
      <c r="C8" s="134" t="s">
        <v>599</v>
      </c>
      <c r="D8" s="134" t="s">
        <v>600</v>
      </c>
      <c r="E8" s="18" t="s">
        <v>280</v>
      </c>
      <c r="F8" s="110">
        <v>12850</v>
      </c>
      <c r="G8" s="7">
        <v>2023</v>
      </c>
      <c r="H8" s="107" t="s">
        <v>532</v>
      </c>
      <c r="I8" s="1"/>
      <c r="J8" s="7" t="s">
        <v>52</v>
      </c>
    </row>
    <row r="9" spans="1:10" ht="127.5">
      <c r="A9" s="49"/>
      <c r="B9" s="49" t="s">
        <v>52</v>
      </c>
      <c r="C9" s="134" t="s">
        <v>601</v>
      </c>
      <c r="D9" s="134" t="s">
        <v>602</v>
      </c>
      <c r="E9" s="18" t="s">
        <v>603</v>
      </c>
      <c r="F9" s="110">
        <v>220993.44</v>
      </c>
      <c r="G9" s="7">
        <v>2023</v>
      </c>
      <c r="H9" s="107" t="s">
        <v>532</v>
      </c>
      <c r="I9" s="1"/>
      <c r="J9" s="7" t="s">
        <v>52</v>
      </c>
    </row>
    <row r="10" spans="1:10" ht="25.5">
      <c r="A10" s="49"/>
      <c r="B10" s="49" t="s">
        <v>52</v>
      </c>
      <c r="C10" s="134" t="s">
        <v>604</v>
      </c>
      <c r="D10" s="134" t="s">
        <v>605</v>
      </c>
      <c r="E10" s="18" t="s">
        <v>280</v>
      </c>
      <c r="F10" s="110">
        <v>3150</v>
      </c>
      <c r="G10" s="8">
        <v>44936</v>
      </c>
      <c r="H10" s="107" t="s">
        <v>535</v>
      </c>
      <c r="I10" s="1"/>
      <c r="J10" s="7" t="s">
        <v>52</v>
      </c>
    </row>
    <row r="11" spans="1:10" ht="134.44999999999999" customHeight="1">
      <c r="A11" s="49"/>
      <c r="B11" s="49" t="s">
        <v>52</v>
      </c>
      <c r="C11" s="134" t="s">
        <v>606</v>
      </c>
      <c r="D11" s="134" t="s">
        <v>607</v>
      </c>
      <c r="E11" s="18" t="s">
        <v>280</v>
      </c>
      <c r="F11" s="110">
        <v>970</v>
      </c>
      <c r="G11" s="8">
        <v>44936</v>
      </c>
      <c r="H11" s="107" t="s">
        <v>540</v>
      </c>
      <c r="I11" s="1"/>
      <c r="J11" s="7" t="s">
        <v>52</v>
      </c>
    </row>
    <row r="12" spans="1:10" ht="134.44999999999999" customHeight="1">
      <c r="A12" s="49"/>
      <c r="B12" s="49" t="s">
        <v>52</v>
      </c>
      <c r="C12" s="134" t="s">
        <v>929</v>
      </c>
      <c r="D12" s="134" t="s">
        <v>609</v>
      </c>
      <c r="E12" s="18" t="s">
        <v>280</v>
      </c>
      <c r="F12" s="110">
        <f>1420+2100</f>
        <v>3520</v>
      </c>
      <c r="G12" s="8">
        <v>44938</v>
      </c>
      <c r="H12" s="107" t="s">
        <v>540</v>
      </c>
      <c r="I12" s="1"/>
      <c r="J12" s="7" t="s">
        <v>610</v>
      </c>
    </row>
    <row r="13" spans="1:10" ht="134.44999999999999" customHeight="1">
      <c r="A13" s="49"/>
      <c r="B13" s="49" t="s">
        <v>52</v>
      </c>
      <c r="C13" s="134" t="s">
        <v>611</v>
      </c>
      <c r="D13" s="134" t="s">
        <v>612</v>
      </c>
      <c r="E13" s="18" t="s">
        <v>280</v>
      </c>
      <c r="F13" s="110">
        <v>480</v>
      </c>
      <c r="G13" s="8">
        <v>44949</v>
      </c>
      <c r="H13" s="107" t="s">
        <v>540</v>
      </c>
      <c r="I13" s="1"/>
      <c r="J13" s="7" t="s">
        <v>613</v>
      </c>
    </row>
    <row r="14" spans="1:10" ht="191.25">
      <c r="A14" s="49"/>
      <c r="B14" s="49" t="s">
        <v>108</v>
      </c>
      <c r="C14" s="134" t="s">
        <v>657</v>
      </c>
      <c r="D14" s="134" t="s">
        <v>658</v>
      </c>
      <c r="E14" s="18" t="s">
        <v>634</v>
      </c>
      <c r="F14" s="109">
        <v>4403.6400000000003</v>
      </c>
      <c r="G14" s="7">
        <v>2023</v>
      </c>
      <c r="H14" s="107" t="s">
        <v>532</v>
      </c>
      <c r="I14" s="7" t="s">
        <v>630</v>
      </c>
      <c r="J14" s="7" t="s">
        <v>631</v>
      </c>
    </row>
    <row r="15" spans="1:10" ht="114.75">
      <c r="A15" s="49"/>
      <c r="B15" s="49" t="s">
        <v>108</v>
      </c>
      <c r="C15" s="134" t="s">
        <v>659</v>
      </c>
      <c r="D15" s="134" t="s">
        <v>660</v>
      </c>
      <c r="E15" s="18" t="s">
        <v>661</v>
      </c>
      <c r="F15" s="109">
        <v>60000</v>
      </c>
      <c r="G15" s="7">
        <v>2023</v>
      </c>
      <c r="H15" s="107" t="s">
        <v>532</v>
      </c>
      <c r="I15" s="7" t="s">
        <v>630</v>
      </c>
      <c r="J15" s="7" t="s">
        <v>631</v>
      </c>
    </row>
    <row r="16" spans="1:10" ht="89.25">
      <c r="A16" s="49"/>
      <c r="B16" s="49" t="s">
        <v>412</v>
      </c>
      <c r="C16" s="134" t="s">
        <v>930</v>
      </c>
      <c r="D16" s="134" t="s">
        <v>727</v>
      </c>
      <c r="E16" s="18" t="s">
        <v>556</v>
      </c>
      <c r="F16" s="109">
        <v>41220</v>
      </c>
      <c r="G16" s="8">
        <v>44985</v>
      </c>
      <c r="H16" s="7" t="s">
        <v>540</v>
      </c>
      <c r="I16" s="1"/>
      <c r="J16" s="7" t="s">
        <v>712</v>
      </c>
    </row>
    <row r="17" spans="1:10" ht="63.75">
      <c r="A17" s="49"/>
      <c r="B17" s="49" t="s">
        <v>412</v>
      </c>
      <c r="C17" s="134" t="s">
        <v>728</v>
      </c>
      <c r="D17" s="134" t="s">
        <v>729</v>
      </c>
      <c r="E17" s="18" t="s">
        <v>283</v>
      </c>
      <c r="F17" s="109">
        <f>260+460</f>
        <v>720</v>
      </c>
      <c r="G17" s="8">
        <v>44952</v>
      </c>
      <c r="H17" s="7" t="s">
        <v>540</v>
      </c>
      <c r="I17" s="1"/>
      <c r="J17" s="7" t="s">
        <v>712</v>
      </c>
    </row>
    <row r="18" spans="1:10" ht="66.599999999999994" customHeight="1">
      <c r="A18" s="49"/>
      <c r="B18" s="49" t="s">
        <v>847</v>
      </c>
      <c r="C18" s="134" t="s">
        <v>848</v>
      </c>
      <c r="D18" s="134" t="s">
        <v>849</v>
      </c>
      <c r="E18" s="18" t="s">
        <v>280</v>
      </c>
      <c r="F18" s="109">
        <v>7711.45</v>
      </c>
      <c r="G18" s="8">
        <v>44931</v>
      </c>
      <c r="H18" s="7" t="s">
        <v>540</v>
      </c>
      <c r="I18" s="1"/>
      <c r="J18" s="7" t="s">
        <v>850</v>
      </c>
    </row>
    <row r="19" spans="1:10" ht="183" customHeight="1">
      <c r="A19" s="49"/>
      <c r="B19" s="49" t="s">
        <v>63</v>
      </c>
      <c r="C19" s="134" t="s">
        <v>931</v>
      </c>
      <c r="D19" s="134" t="s">
        <v>895</v>
      </c>
      <c r="E19" s="18" t="s">
        <v>280</v>
      </c>
      <c r="F19" s="109">
        <f>3230+646</f>
        <v>3876</v>
      </c>
      <c r="G19" s="8">
        <v>44951</v>
      </c>
      <c r="H19" s="7" t="s">
        <v>532</v>
      </c>
      <c r="I19" s="1"/>
      <c r="J19" s="7" t="s">
        <v>63</v>
      </c>
    </row>
    <row r="1048434" spans="10:10">
      <c r="J1048434" s="7"/>
    </row>
  </sheetData>
  <autoFilter ref="A3:J19" xr:uid="{00000000-0009-0000-0000-000004000000}"/>
  <mergeCells count="1">
    <mergeCell ref="A1:J1"/>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E1CD-C7EC-4433-A007-DCBD435BDB48}">
  <dimension ref="A1:J1048421"/>
  <sheetViews>
    <sheetView showGridLines="0" zoomScale="70" zoomScaleNormal="70" workbookViewId="0">
      <pane xSplit="1" ySplit="3" topLeftCell="B4" activePane="bottomRight" state="frozen"/>
      <selection pane="bottomRight" activeCell="E6" sqref="E6"/>
      <selection pane="bottomLeft" activeCell="A4" sqref="A4"/>
      <selection pane="topRight" activeCell="B1" sqref="B1"/>
    </sheetView>
  </sheetViews>
  <sheetFormatPr defaultColWidth="9.140625" defaultRowHeight="15"/>
  <cols>
    <col min="1" max="1" width="5.5703125" style="104" bestFit="1" customWidth="1"/>
    <col min="2" max="2" width="12.5703125" style="104" customWidth="1"/>
    <col min="3" max="3" width="49.5703125" style="142" customWidth="1"/>
    <col min="4" max="4" width="43.42578125" style="142" customWidth="1"/>
    <col min="5" max="5" width="31.7109375" style="104" customWidth="1"/>
    <col min="6" max="6" width="26" style="108" customWidth="1"/>
    <col min="7" max="10" width="29" style="104" customWidth="1"/>
    <col min="11" max="16384" width="9.140625" style="104"/>
  </cols>
  <sheetData>
    <row r="1" spans="1:10" ht="18.75" thickBot="1">
      <c r="A1" s="176" t="s">
        <v>518</v>
      </c>
      <c r="B1" s="176"/>
      <c r="C1" s="176"/>
      <c r="D1" s="176"/>
      <c r="E1" s="176"/>
      <c r="F1" s="176"/>
      <c r="G1" s="176"/>
      <c r="H1" s="176"/>
      <c r="I1" s="176"/>
      <c r="J1" s="176"/>
    </row>
    <row r="2" spans="1:10" ht="16.5" thickTop="1">
      <c r="A2" s="120"/>
      <c r="B2" s="120"/>
      <c r="C2" s="131"/>
      <c r="D2" s="131"/>
      <c r="E2" s="121" t="s">
        <v>519</v>
      </c>
      <c r="F2" s="122">
        <f>SUM(F4:F6)</f>
        <v>730240.04</v>
      </c>
      <c r="G2" s="123"/>
      <c r="H2" s="124"/>
      <c r="I2" s="123"/>
      <c r="J2" s="124"/>
    </row>
    <row r="3" spans="1:10" ht="102">
      <c r="A3" s="49" t="s">
        <v>2</v>
      </c>
      <c r="B3" s="49" t="s">
        <v>520</v>
      </c>
      <c r="C3" s="132" t="s">
        <v>521</v>
      </c>
      <c r="D3" s="132" t="s">
        <v>522</v>
      </c>
      <c r="E3" s="49" t="s">
        <v>523</v>
      </c>
      <c r="F3" s="125" t="s">
        <v>524</v>
      </c>
      <c r="G3" s="49" t="s">
        <v>525</v>
      </c>
      <c r="H3" s="49" t="s">
        <v>526</v>
      </c>
      <c r="I3" s="49" t="s">
        <v>527</v>
      </c>
      <c r="J3" s="49" t="s">
        <v>528</v>
      </c>
    </row>
    <row r="4" spans="1:10" ht="148.9" customHeight="1">
      <c r="A4" s="49">
        <v>1</v>
      </c>
      <c r="B4" s="49" t="s">
        <v>52</v>
      </c>
      <c r="C4" s="134" t="s">
        <v>932</v>
      </c>
      <c r="D4" s="143" t="s">
        <v>615</v>
      </c>
      <c r="E4" s="144" t="s">
        <v>556</v>
      </c>
      <c r="F4" s="110">
        <v>579740</v>
      </c>
      <c r="G4" s="8">
        <v>45046</v>
      </c>
      <c r="H4" s="107" t="s">
        <v>532</v>
      </c>
      <c r="I4" s="1"/>
      <c r="J4" s="7" t="s">
        <v>616</v>
      </c>
    </row>
    <row r="5" spans="1:10" ht="102">
      <c r="A5" s="49">
        <v>2</v>
      </c>
      <c r="B5" s="49" t="s">
        <v>108</v>
      </c>
      <c r="C5" s="134" t="s">
        <v>662</v>
      </c>
      <c r="D5" s="134" t="s">
        <v>663</v>
      </c>
      <c r="E5" s="144" t="s">
        <v>556</v>
      </c>
      <c r="F5" s="110">
        <v>3510</v>
      </c>
      <c r="G5" s="8">
        <v>44986</v>
      </c>
      <c r="H5" s="107" t="s">
        <v>532</v>
      </c>
      <c r="I5" s="1"/>
      <c r="J5" s="7" t="s">
        <v>108</v>
      </c>
    </row>
    <row r="6" spans="1:10" ht="178.5">
      <c r="A6" s="49">
        <v>3</v>
      </c>
      <c r="B6" s="49" t="s">
        <v>100</v>
      </c>
      <c r="C6" s="134" t="s">
        <v>554</v>
      </c>
      <c r="D6" s="134" t="s">
        <v>555</v>
      </c>
      <c r="E6" s="144" t="s">
        <v>556</v>
      </c>
      <c r="F6" s="110">
        <v>146990.04</v>
      </c>
      <c r="G6" s="8">
        <v>45046</v>
      </c>
      <c r="H6" s="107" t="s">
        <v>532</v>
      </c>
      <c r="I6" s="1"/>
      <c r="J6" s="7" t="s">
        <v>100</v>
      </c>
    </row>
    <row r="1048421" spans="10:10">
      <c r="J1048421" s="7"/>
    </row>
  </sheetData>
  <autoFilter ref="A3:J6" xr:uid="{00000000-0009-0000-0000-000004000000}"/>
  <mergeCells count="1">
    <mergeCell ref="A1:J1"/>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showGridLines="0" zoomScale="85" zoomScaleNormal="85" workbookViewId="0">
      <pane xSplit="1" ySplit="3" topLeftCell="B4" activePane="bottomRight" state="frozen"/>
      <selection pane="bottomRight" activeCell="B7" sqref="B7"/>
      <selection pane="bottomLeft" activeCell="B7" sqref="B7"/>
      <selection pane="topRight" activeCell="B7" sqref="B7"/>
    </sheetView>
  </sheetViews>
  <sheetFormatPr defaultRowHeight="15"/>
  <cols>
    <col min="1" max="1" width="3" bestFit="1" customWidth="1"/>
    <col min="2" max="2" width="38.42578125" customWidth="1"/>
    <col min="3"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SUM(E4:E23)</f>
        <v>328000</v>
      </c>
      <c r="F2" s="46"/>
      <c r="G2" s="46"/>
      <c r="H2" s="46"/>
      <c r="I2" s="46"/>
    </row>
    <row r="3" spans="1:9" ht="102">
      <c r="A3" s="47" t="s">
        <v>2</v>
      </c>
      <c r="B3" s="47" t="s">
        <v>521</v>
      </c>
      <c r="C3" s="47" t="s">
        <v>522</v>
      </c>
      <c r="D3" s="48" t="s">
        <v>523</v>
      </c>
      <c r="E3" s="48" t="s">
        <v>524</v>
      </c>
      <c r="F3" s="48" t="s">
        <v>525</v>
      </c>
      <c r="G3" s="48" t="s">
        <v>526</v>
      </c>
      <c r="H3" s="48" t="s">
        <v>527</v>
      </c>
      <c r="I3" s="48" t="s">
        <v>528</v>
      </c>
    </row>
    <row r="4" spans="1:9" ht="63.75">
      <c r="A4" s="49">
        <v>1</v>
      </c>
      <c r="B4" s="79" t="s">
        <v>639</v>
      </c>
      <c r="C4" s="79" t="s">
        <v>934</v>
      </c>
      <c r="D4" s="18" t="s">
        <v>935</v>
      </c>
      <c r="E4" s="10" t="s">
        <v>936</v>
      </c>
      <c r="F4" s="82">
        <v>45046</v>
      </c>
      <c r="G4" s="7" t="s">
        <v>532</v>
      </c>
      <c r="H4" s="7" t="s">
        <v>630</v>
      </c>
      <c r="I4" s="1" t="s">
        <v>631</v>
      </c>
    </row>
    <row r="5" spans="1:9" ht="51">
      <c r="A5" s="49">
        <v>2</v>
      </c>
      <c r="B5" s="18"/>
      <c r="C5" s="79" t="s">
        <v>645</v>
      </c>
      <c r="D5" s="83">
        <v>2000</v>
      </c>
      <c r="E5" s="83">
        <v>24000</v>
      </c>
      <c r="F5" s="18"/>
      <c r="G5" s="1"/>
      <c r="H5" s="1"/>
      <c r="I5" s="1" t="s">
        <v>631</v>
      </c>
    </row>
    <row r="6" spans="1:9" ht="114.75">
      <c r="A6" s="49">
        <v>3</v>
      </c>
      <c r="B6" s="79" t="s">
        <v>937</v>
      </c>
      <c r="C6" s="79" t="s">
        <v>656</v>
      </c>
      <c r="D6" s="84" t="s">
        <v>634</v>
      </c>
      <c r="E6" s="85">
        <v>120000</v>
      </c>
      <c r="F6" s="82">
        <v>45016</v>
      </c>
      <c r="G6" s="7" t="s">
        <v>532</v>
      </c>
      <c r="H6" s="7" t="s">
        <v>630</v>
      </c>
      <c r="I6" s="1" t="s">
        <v>631</v>
      </c>
    </row>
    <row r="7" spans="1:9" ht="63.75">
      <c r="A7" s="49">
        <v>4</v>
      </c>
      <c r="B7" s="79" t="s">
        <v>642</v>
      </c>
      <c r="C7" s="79" t="s">
        <v>646</v>
      </c>
      <c r="D7" s="18" t="s">
        <v>634</v>
      </c>
      <c r="E7" s="86">
        <v>25000</v>
      </c>
      <c r="F7" s="87">
        <v>44956</v>
      </c>
      <c r="G7" s="88" t="s">
        <v>540</v>
      </c>
      <c r="H7" s="7" t="s">
        <v>630</v>
      </c>
      <c r="I7" s="1" t="s">
        <v>631</v>
      </c>
    </row>
    <row r="8" spans="1:9" ht="63.75">
      <c r="A8" s="49">
        <v>5</v>
      </c>
      <c r="B8" s="79" t="s">
        <v>642</v>
      </c>
      <c r="C8" s="79" t="s">
        <v>643</v>
      </c>
      <c r="D8" s="18" t="s">
        <v>634</v>
      </c>
      <c r="E8" s="89">
        <v>20000</v>
      </c>
      <c r="F8" s="87">
        <v>45046</v>
      </c>
      <c r="G8" s="88" t="s">
        <v>540</v>
      </c>
      <c r="H8" s="7" t="s">
        <v>630</v>
      </c>
      <c r="I8" s="1" t="s">
        <v>631</v>
      </c>
    </row>
    <row r="9" spans="1:9" ht="63.75">
      <c r="A9" s="49">
        <v>6</v>
      </c>
      <c r="B9" s="79" t="s">
        <v>653</v>
      </c>
      <c r="C9" s="79" t="s">
        <v>654</v>
      </c>
      <c r="D9" s="18" t="s">
        <v>634</v>
      </c>
      <c r="E9" s="89">
        <v>50000</v>
      </c>
      <c r="F9" s="90">
        <v>45169</v>
      </c>
      <c r="G9" s="88" t="s">
        <v>532</v>
      </c>
      <c r="H9" s="7" t="s">
        <v>630</v>
      </c>
      <c r="I9" s="1" t="s">
        <v>631</v>
      </c>
    </row>
    <row r="10" spans="1:9" ht="89.25">
      <c r="A10" s="49">
        <v>7</v>
      </c>
      <c r="B10" s="79" t="s">
        <v>938</v>
      </c>
      <c r="C10" s="91" t="s">
        <v>629</v>
      </c>
      <c r="D10" s="18" t="s">
        <v>623</v>
      </c>
      <c r="E10" s="86">
        <v>12000</v>
      </c>
      <c r="F10" s="90">
        <v>45077</v>
      </c>
      <c r="G10" s="88" t="s">
        <v>939</v>
      </c>
      <c r="H10" s="7" t="s">
        <v>630</v>
      </c>
      <c r="I10" s="1" t="s">
        <v>631</v>
      </c>
    </row>
    <row r="11" spans="1:9" ht="76.5">
      <c r="A11" s="49">
        <v>8</v>
      </c>
      <c r="B11" s="79" t="s">
        <v>647</v>
      </c>
      <c r="C11" s="79" t="s">
        <v>648</v>
      </c>
      <c r="D11" s="18" t="s">
        <v>649</v>
      </c>
      <c r="E11" s="86">
        <v>25000</v>
      </c>
      <c r="F11" s="90">
        <v>45153</v>
      </c>
      <c r="G11" s="88" t="s">
        <v>939</v>
      </c>
      <c r="H11" s="7" t="s">
        <v>630</v>
      </c>
      <c r="I11" s="1" t="s">
        <v>631</v>
      </c>
    </row>
    <row r="12" spans="1:9" ht="51">
      <c r="A12" s="49">
        <v>9</v>
      </c>
      <c r="B12" s="79" t="s">
        <v>632</v>
      </c>
      <c r="C12" s="79" t="s">
        <v>633</v>
      </c>
      <c r="D12" s="18" t="s">
        <v>634</v>
      </c>
      <c r="E12" s="89">
        <v>12000</v>
      </c>
      <c r="F12" s="90">
        <v>45169</v>
      </c>
      <c r="G12" s="88" t="s">
        <v>532</v>
      </c>
      <c r="H12" s="7" t="s">
        <v>630</v>
      </c>
      <c r="I12" s="1" t="s">
        <v>635</v>
      </c>
    </row>
    <row r="13" spans="1:9" ht="63.75">
      <c r="A13" s="49">
        <v>10</v>
      </c>
      <c r="B13" s="79" t="s">
        <v>650</v>
      </c>
      <c r="C13" s="79" t="s">
        <v>940</v>
      </c>
      <c r="D13" s="18" t="s">
        <v>652</v>
      </c>
      <c r="E13" s="89">
        <v>25000</v>
      </c>
      <c r="F13" s="90">
        <v>45078</v>
      </c>
      <c r="G13" s="88" t="s">
        <v>532</v>
      </c>
      <c r="H13" s="7" t="s">
        <v>630</v>
      </c>
      <c r="I13" s="1" t="s">
        <v>635</v>
      </c>
    </row>
    <row r="14" spans="1:9" ht="63.75">
      <c r="A14" s="49">
        <v>11</v>
      </c>
      <c r="B14" s="79" t="s">
        <v>941</v>
      </c>
      <c r="C14" s="79" t="s">
        <v>637</v>
      </c>
      <c r="D14" s="18" t="s">
        <v>638</v>
      </c>
      <c r="E14" s="89">
        <v>15000</v>
      </c>
      <c r="F14" s="90">
        <v>45078</v>
      </c>
      <c r="G14" s="88" t="s">
        <v>532</v>
      </c>
      <c r="H14" s="7" t="s">
        <v>630</v>
      </c>
      <c r="I14" s="1" t="s">
        <v>635</v>
      </c>
    </row>
    <row r="15" spans="1:9">
      <c r="A15" s="49">
        <v>12</v>
      </c>
      <c r="B15" s="18"/>
      <c r="C15" s="18"/>
      <c r="D15" s="18"/>
      <c r="E15" s="10"/>
      <c r="F15" s="18"/>
      <c r="G15" s="1"/>
      <c r="H15" s="1"/>
      <c r="I15" s="1"/>
    </row>
    <row r="16" spans="1:9">
      <c r="A16" s="49">
        <v>13</v>
      </c>
      <c r="B16" s="18"/>
      <c r="C16" s="18"/>
      <c r="D16" s="18"/>
      <c r="E16" s="10"/>
      <c r="F16" s="18"/>
      <c r="G16" s="1"/>
      <c r="H16" s="1"/>
      <c r="I16" s="1"/>
    </row>
    <row r="17" spans="1:9">
      <c r="A17" s="49">
        <v>14</v>
      </c>
      <c r="B17" s="18"/>
      <c r="C17" s="18"/>
      <c r="D17" s="18"/>
      <c r="E17" s="10"/>
      <c r="F17" s="18"/>
      <c r="G17" s="1"/>
      <c r="H17" s="1"/>
      <c r="I17" s="1"/>
    </row>
    <row r="18" spans="1:9">
      <c r="A18" s="49">
        <v>15</v>
      </c>
      <c r="B18" s="18"/>
      <c r="C18" s="18"/>
      <c r="D18" s="18"/>
      <c r="E18" s="10"/>
      <c r="F18" s="18"/>
      <c r="G18" s="1"/>
      <c r="H18" s="1"/>
      <c r="I18" s="1"/>
    </row>
    <row r="19" spans="1:9">
      <c r="A19" s="49">
        <v>16</v>
      </c>
      <c r="B19" s="18"/>
      <c r="C19" s="18"/>
      <c r="D19" s="18"/>
      <c r="E19" s="10"/>
      <c r="F19" s="18"/>
      <c r="G19" s="1"/>
      <c r="H19" s="1"/>
      <c r="I19" s="1"/>
    </row>
    <row r="20" spans="1:9">
      <c r="A20" s="49">
        <v>17</v>
      </c>
      <c r="B20" s="18"/>
      <c r="C20" s="18"/>
      <c r="D20" s="18"/>
      <c r="E20" s="10"/>
      <c r="F20" s="18"/>
      <c r="G20" s="1"/>
      <c r="H20" s="1"/>
      <c r="I20" s="1"/>
    </row>
    <row r="21" spans="1:9">
      <c r="A21" s="49">
        <v>18</v>
      </c>
      <c r="B21" s="18"/>
      <c r="C21" s="18"/>
      <c r="D21" s="18"/>
      <c r="E21" s="10"/>
      <c r="F21" s="18"/>
      <c r="G21" s="1"/>
      <c r="H21" s="1"/>
      <c r="I21" s="1"/>
    </row>
    <row r="22" spans="1:9">
      <c r="A22" s="49">
        <v>19</v>
      </c>
      <c r="B22" s="18"/>
      <c r="C22" s="18"/>
      <c r="D22" s="18"/>
      <c r="E22" s="10"/>
      <c r="F22" s="18"/>
      <c r="G22" s="1"/>
      <c r="H22" s="1"/>
      <c r="I22" s="1"/>
    </row>
    <row r="23" spans="1:9">
      <c r="A23" s="49">
        <v>20</v>
      </c>
      <c r="B23" s="18"/>
      <c r="C23" s="18"/>
      <c r="D23" s="18"/>
      <c r="E23" s="10"/>
      <c r="F23" s="18"/>
      <c r="G23" s="1"/>
      <c r="H23" s="1"/>
      <c r="I23" s="1"/>
    </row>
  </sheetData>
  <mergeCells count="2">
    <mergeCell ref="A1:I1"/>
    <mergeCell ref="A2:D2"/>
  </mergeCells>
  <dataValidations count="1">
    <dataValidation type="list" allowBlank="1" showInputMessage="1" showErrorMessage="1" sqref="F5 F15:F23" xr:uid="{00000000-0002-0000-0500-000000000000}">
      <formula1>$N$3:$N$58</formula1>
    </dataValidation>
  </dataValidations>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zoomScaleNormal="100" workbookViewId="0">
      <selection activeCell="B7" sqref="B7"/>
    </sheetView>
  </sheetViews>
  <sheetFormatPr defaultRowHeight="15"/>
  <cols>
    <col min="1" max="1" width="3" bestFit="1" customWidth="1"/>
    <col min="2" max="9" width="29" customWidth="1"/>
  </cols>
  <sheetData>
    <row r="1" spans="1:9" ht="15.75">
      <c r="A1" s="177" t="s">
        <v>518</v>
      </c>
      <c r="B1" s="177"/>
      <c r="C1" s="177"/>
      <c r="D1" s="177"/>
      <c r="E1" s="177"/>
      <c r="F1" s="177"/>
      <c r="G1" s="177"/>
      <c r="H1" s="177"/>
      <c r="I1" s="177"/>
    </row>
    <row r="2" spans="1:9" ht="15.75" thickBot="1">
      <c r="A2" s="178" t="s">
        <v>933</v>
      </c>
      <c r="B2" s="178"/>
      <c r="C2" s="178"/>
      <c r="D2" s="178"/>
      <c r="E2" s="45">
        <f>SUM(E4:E23)</f>
        <v>200000</v>
      </c>
      <c r="F2" s="46"/>
      <c r="G2" s="46"/>
      <c r="H2" s="46"/>
      <c r="I2" s="46"/>
    </row>
    <row r="3" spans="1:9" ht="102">
      <c r="A3" s="47" t="s">
        <v>2</v>
      </c>
      <c r="B3" s="47" t="s">
        <v>521</v>
      </c>
      <c r="C3" s="47" t="s">
        <v>522</v>
      </c>
      <c r="D3" s="48" t="s">
        <v>523</v>
      </c>
      <c r="E3" s="48" t="s">
        <v>524</v>
      </c>
      <c r="F3" s="48" t="s">
        <v>525</v>
      </c>
      <c r="G3" s="48" t="s">
        <v>526</v>
      </c>
      <c r="H3" s="48" t="s">
        <v>527</v>
      </c>
      <c r="I3" s="48" t="s">
        <v>528</v>
      </c>
    </row>
    <row r="4" spans="1:9" ht="38.25">
      <c r="A4" s="49">
        <v>1</v>
      </c>
      <c r="B4" s="18" t="s">
        <v>713</v>
      </c>
      <c r="C4" s="18" t="s">
        <v>714</v>
      </c>
      <c r="D4" s="18"/>
      <c r="E4" s="10">
        <v>50000</v>
      </c>
      <c r="F4" s="81">
        <v>45107</v>
      </c>
      <c r="G4" s="7" t="s">
        <v>535</v>
      </c>
      <c r="H4" s="1"/>
      <c r="I4" s="7" t="s">
        <v>942</v>
      </c>
    </row>
    <row r="5" spans="1:9" ht="38.25">
      <c r="A5" s="49">
        <v>2</v>
      </c>
      <c r="B5" s="18" t="s">
        <v>717</v>
      </c>
      <c r="C5" s="18" t="s">
        <v>718</v>
      </c>
      <c r="D5" s="18"/>
      <c r="E5" s="10">
        <v>150000</v>
      </c>
      <c r="F5" s="81">
        <v>45107</v>
      </c>
      <c r="G5" s="7" t="s">
        <v>540</v>
      </c>
      <c r="H5" s="1"/>
      <c r="I5" s="7" t="s">
        <v>942</v>
      </c>
    </row>
    <row r="6" spans="1:9" ht="23.45" customHeight="1">
      <c r="A6" s="49">
        <v>3</v>
      </c>
      <c r="B6" s="18"/>
      <c r="C6" s="18"/>
      <c r="D6" s="18"/>
      <c r="E6" s="10"/>
      <c r="F6" s="1"/>
      <c r="G6" s="1"/>
      <c r="H6" s="1"/>
      <c r="I6" s="1"/>
    </row>
    <row r="7" spans="1:9" ht="23.45" customHeight="1">
      <c r="A7" s="49">
        <v>4</v>
      </c>
      <c r="B7" s="18"/>
      <c r="C7" s="18"/>
      <c r="D7" s="18"/>
      <c r="E7" s="10"/>
      <c r="F7" s="1"/>
      <c r="G7" s="1"/>
      <c r="H7" s="1"/>
      <c r="I7" s="1"/>
    </row>
    <row r="8" spans="1:9" ht="23.45" customHeight="1">
      <c r="A8" s="49">
        <v>5</v>
      </c>
      <c r="B8" s="18"/>
      <c r="C8" s="18"/>
      <c r="D8" s="18"/>
      <c r="E8" s="10"/>
      <c r="F8" s="1"/>
      <c r="G8" s="1"/>
      <c r="H8" s="1"/>
      <c r="I8" s="1"/>
    </row>
    <row r="9" spans="1:9" ht="23.45" customHeight="1">
      <c r="A9" s="49">
        <v>6</v>
      </c>
      <c r="B9" s="18"/>
      <c r="C9" s="18"/>
      <c r="D9" s="18"/>
      <c r="E9" s="10"/>
      <c r="F9" s="1"/>
      <c r="G9" s="1"/>
      <c r="H9" s="1"/>
      <c r="I9" s="1"/>
    </row>
    <row r="10" spans="1:9" ht="23.45" customHeight="1">
      <c r="A10" s="49">
        <v>7</v>
      </c>
      <c r="B10" s="18"/>
      <c r="C10" s="18"/>
      <c r="D10" s="18"/>
      <c r="E10" s="10"/>
      <c r="F10" s="1"/>
      <c r="G10" s="1"/>
      <c r="H10" s="1"/>
      <c r="I10" s="1"/>
    </row>
    <row r="11" spans="1:9" ht="23.45" customHeight="1">
      <c r="A11" s="49">
        <v>8</v>
      </c>
      <c r="B11" s="18"/>
      <c r="C11" s="18"/>
      <c r="D11" s="18"/>
      <c r="E11" s="10"/>
      <c r="F11" s="1"/>
      <c r="G11" s="1"/>
      <c r="H11" s="1"/>
      <c r="I11" s="1"/>
    </row>
    <row r="12" spans="1:9" ht="23.45" customHeight="1">
      <c r="A12" s="49">
        <v>9</v>
      </c>
      <c r="B12" s="18"/>
      <c r="C12" s="18"/>
      <c r="D12" s="18"/>
      <c r="E12" s="10"/>
      <c r="F12" s="1"/>
      <c r="G12" s="1"/>
      <c r="H12" s="1"/>
      <c r="I12" s="1"/>
    </row>
    <row r="13" spans="1:9" ht="23.45" customHeight="1">
      <c r="A13" s="49">
        <v>10</v>
      </c>
      <c r="B13" s="18"/>
      <c r="C13" s="18"/>
      <c r="D13" s="18"/>
      <c r="E13" s="10"/>
      <c r="F13" s="1"/>
      <c r="G13" s="1"/>
      <c r="H13" s="1"/>
      <c r="I13" s="1"/>
    </row>
    <row r="14" spans="1:9" ht="23.45" customHeight="1">
      <c r="A14" s="49">
        <v>11</v>
      </c>
      <c r="B14" s="18"/>
      <c r="C14" s="18"/>
      <c r="D14" s="18"/>
      <c r="E14" s="10"/>
      <c r="F14" s="1"/>
      <c r="G14" s="1"/>
      <c r="H14" s="1"/>
      <c r="I14" s="1"/>
    </row>
    <row r="15" spans="1:9" ht="23.45" customHeight="1">
      <c r="A15" s="49">
        <v>12</v>
      </c>
      <c r="B15" s="18"/>
      <c r="C15" s="18"/>
      <c r="D15" s="18"/>
      <c r="E15" s="10"/>
      <c r="F15" s="1"/>
      <c r="G15" s="1"/>
      <c r="H15" s="1"/>
      <c r="I15" s="1"/>
    </row>
    <row r="16" spans="1:9" ht="23.45" customHeight="1">
      <c r="A16" s="49">
        <v>13</v>
      </c>
      <c r="B16" s="18"/>
      <c r="C16" s="18"/>
      <c r="D16" s="18"/>
      <c r="E16" s="10"/>
      <c r="F16" s="1"/>
      <c r="G16" s="1"/>
      <c r="H16" s="1"/>
      <c r="I16" s="1"/>
    </row>
    <row r="17" spans="1:9" ht="23.45" customHeight="1">
      <c r="A17" s="49">
        <v>14</v>
      </c>
      <c r="B17" s="18"/>
      <c r="C17" s="18"/>
      <c r="D17" s="18"/>
      <c r="E17" s="10"/>
      <c r="F17" s="1"/>
      <c r="G17" s="1"/>
      <c r="H17" s="1"/>
      <c r="I17" s="1"/>
    </row>
    <row r="18" spans="1:9" ht="23.45" customHeight="1">
      <c r="A18" s="49">
        <v>15</v>
      </c>
      <c r="B18" s="18"/>
      <c r="C18" s="18"/>
      <c r="D18" s="18"/>
      <c r="E18" s="10"/>
      <c r="F18" s="1"/>
      <c r="G18" s="1"/>
      <c r="H18" s="1"/>
      <c r="I18" s="1"/>
    </row>
    <row r="19" spans="1:9" ht="23.45" customHeight="1">
      <c r="A19" s="49">
        <v>16</v>
      </c>
      <c r="B19" s="18"/>
      <c r="C19" s="18"/>
      <c r="D19" s="18"/>
      <c r="E19" s="10"/>
      <c r="F19" s="1"/>
      <c r="G19" s="1"/>
      <c r="H19" s="1"/>
      <c r="I19" s="1"/>
    </row>
    <row r="20" spans="1:9" ht="23.45" customHeight="1">
      <c r="A20" s="49">
        <v>17</v>
      </c>
      <c r="B20" s="18"/>
      <c r="C20" s="18"/>
      <c r="D20" s="18"/>
      <c r="E20" s="10"/>
      <c r="F20" s="1"/>
      <c r="G20" s="1"/>
      <c r="H20" s="1"/>
      <c r="I20" s="1"/>
    </row>
    <row r="21" spans="1:9" ht="23.45" customHeight="1">
      <c r="A21" s="49">
        <v>18</v>
      </c>
      <c r="B21" s="18"/>
      <c r="C21" s="18"/>
      <c r="D21" s="18"/>
      <c r="E21" s="10"/>
      <c r="F21" s="1"/>
      <c r="G21" s="1"/>
      <c r="H21" s="1"/>
      <c r="I21" s="1"/>
    </row>
    <row r="22" spans="1:9" ht="23.45" customHeight="1">
      <c r="A22" s="49">
        <v>19</v>
      </c>
      <c r="B22" s="18"/>
      <c r="C22" s="18"/>
      <c r="D22" s="18"/>
      <c r="E22" s="10"/>
      <c r="F22" s="1"/>
      <c r="G22" s="1"/>
      <c r="H22" s="1"/>
      <c r="I22" s="1"/>
    </row>
    <row r="23" spans="1:9" ht="23.45" customHeight="1">
      <c r="A23" s="49">
        <v>20</v>
      </c>
      <c r="B23" s="18"/>
      <c r="C23" s="18"/>
      <c r="D23" s="18"/>
      <c r="E23" s="10"/>
      <c r="F23" s="1"/>
      <c r="G23" s="1"/>
      <c r="H23" s="1"/>
      <c r="I23" s="1"/>
    </row>
  </sheetData>
  <mergeCells count="2">
    <mergeCell ref="A1:I1"/>
    <mergeCell ref="A2:D2"/>
  </mergeCells>
  <pageMargins left="0.511811024" right="0.511811024" top="0.78740157499999996" bottom="0.78740157499999996" header="0.31496062000000002" footer="0.31496062000000002"/>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1211D29AB6D354288F9BFA9198EC54C" ma:contentTypeVersion="12" ma:contentTypeDescription="Crie um novo documento." ma:contentTypeScope="" ma:versionID="fa6e9fbc00dbc3c56febfe62e4d56d3c">
  <xsd:schema xmlns:xsd="http://www.w3.org/2001/XMLSchema" xmlns:xs="http://www.w3.org/2001/XMLSchema" xmlns:p="http://schemas.microsoft.com/office/2006/metadata/properties" xmlns:ns3="a306af47-3bd6-498d-bcb1-c05e690ccb2b" xmlns:ns4="5a3f2262-232b-42b1-8854-419cc2c894ac" targetNamespace="http://schemas.microsoft.com/office/2006/metadata/properties" ma:root="true" ma:fieldsID="49d7f20271b0f8df4e62ccd30321653d" ns3:_="" ns4:_="">
    <xsd:import namespace="a306af47-3bd6-498d-bcb1-c05e690ccb2b"/>
    <xsd:import namespace="5a3f2262-232b-42b1-8854-419cc2c894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06af47-3bd6-498d-bcb1-c05e690ccb2b"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3f2262-232b-42b1-8854-419cc2c894a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k w C I U G F 5 0 g u n A A A A + A A A A B I A H A B D b 2 5 m a W c v U G F j a 2 F n Z S 5 4 b W w g o h g A K K A U A A A A A A A A A A A A A A A A A A A A A A A A A A A A h Y / B C o I w H I d f R X Z 3 m 2 Y o 8 n d C X R O i I L q O t X S k U 9 x s v l u H H q l X S C i r W 8 f f x 3 f 4 f o / b H f K x q b 2 r 7 I 1 q d Y Y C T J E n t W h P S p c Z G u z Z T 1 D O Y M v F h Z f S m 2 R t 0 t G c M l R Z 2 6 W E O O e w W + C 2 L 0 l I a U C O x W Y v K t l w 9 J H V f 9 l X 2 l i u h U Q M D q 8 Y F u I 4 w c s 4 o j h K A i A z h k L p r x J O x Z g C + Y G w H m o 7 9 J J 1 1 l / t g M w T y P s F e w J Q S w M E F A A C A A g A k w C I 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M A i F A o i k e 4 D g A A A B E A A A A T A B w A R m 9 y b X V s Y X M v U 2 V j d G l v b j E u b S C i G A A o o B Q A A A A A A A A A A A A A A A A A A A A A A A A A A A A r T k 0 u y c z P U w i G 0 I b W A F B L A Q I t A B Q A A g A I A J M A i F B h e d I L p w A A A P g A A A A S A A A A A A A A A A A A A A A A A A A A A A B D b 2 5 m a W c v U G F j a 2 F n Z S 5 4 b W x Q S w E C L Q A U A A I A C A C T A I h Q D 8 r p q 6 Q A A A D p A A A A E w A A A A A A A A A A A A A A A A D z A A A A W 0 N v b n R l b n R f V H l w Z X N d L n h t b F B L A Q I t A B Q A A g A I A J M A i 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0 2 C P z D V 5 p Q 7 M O 1 6 i C t + H I A A A A A A I A A A A A A B B m A A A A A Q A A I A A A A C f / / b 0 l h 6 V S W M I f 8 k B K r q g V 5 F / 1 v S Q E O L g s p d b L B u e m A A A A A A 6 A A A A A A g A A I A A A A B R y w + C a E J o i W 8 f M 9 x m w 5 Z 5 x F B o h + b z m 4 s + W 5 h Q d m 2 R g U A A A A H p l X M V 7 J Z x U v I Y e W I s a P B 4 B o e y u X J u 4 9 g x / b g / 4 0 m s 8 5 o 4 r B C N k Y H G 3 6 l 3 x H j f W s v 9 o U H T 8 h V V F 4 6 K c w w A m E t p L 0 X e u s I b M T p G v + a 8 8 g 7 X h Q A A A A C a 1 r + K k i d / C t 4 + X 6 L u 2 x X G b g J l i M 3 m j U 5 B G 3 I N 6 d d D z e Y K T T q M G E C 8 + m X G o s K L s u s z K J 8 J R L 6 r h R Q 4 2 A H 0 H 3 U I = < / D a t a M a s h u p > 
</file>

<file path=customXml/itemProps1.xml><?xml version="1.0" encoding="utf-8"?>
<ds:datastoreItem xmlns:ds="http://schemas.openxmlformats.org/officeDocument/2006/customXml" ds:itemID="{E5C65A7D-37C5-44D8-AFE0-73F8C5AC8B9E}"/>
</file>

<file path=customXml/itemProps2.xml><?xml version="1.0" encoding="utf-8"?>
<ds:datastoreItem xmlns:ds="http://schemas.openxmlformats.org/officeDocument/2006/customXml" ds:itemID="{32C83CAE-0628-4CCD-997F-B56D5A939966}"/>
</file>

<file path=customXml/itemProps3.xml><?xml version="1.0" encoding="utf-8"?>
<ds:datastoreItem xmlns:ds="http://schemas.openxmlformats.org/officeDocument/2006/customXml" ds:itemID="{6A803554-CA14-48BF-95D2-76C84DDF6BEB}"/>
</file>

<file path=customXml/itemProps4.xml><?xml version="1.0" encoding="utf-8"?>
<ds:datastoreItem xmlns:ds="http://schemas.openxmlformats.org/officeDocument/2006/customXml" ds:itemID="{1CF88DB3-8465-44AA-B454-9058B5DECFFE}"/>
</file>

<file path=docProps/app.xml><?xml version="1.0" encoding="utf-8"?>
<Properties xmlns="http://schemas.openxmlformats.org/officeDocument/2006/extended-properties" xmlns:vt="http://schemas.openxmlformats.org/officeDocument/2006/docPropsVTypes">
  <Application>Microsoft Excel Online</Application>
  <Manager/>
  <Company>TCSC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TCSC</dc:creator>
  <cp:keywords/>
  <dc:description/>
  <cp:lastModifiedBy/>
  <cp:revision/>
  <dcterms:created xsi:type="dcterms:W3CDTF">2019-02-19T18:12:22Z</dcterms:created>
  <dcterms:modified xsi:type="dcterms:W3CDTF">2023-03-22T21:18:53Z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0x01010021211D29AB6D354288F9BFA9198EC54C</vt:lpwstr>
  </property>
</Properties>
</file>