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610" yWindow="-270" windowWidth="15390" windowHeight="11310" tabRatio="727"/>
  </bookViews>
  <sheets>
    <sheet name="TAB8 Comunicacoes Ouvidoria" sheetId="8" r:id="rId1"/>
    <sheet name="ANUAL MESORREGIÃO" sheetId="5" r:id="rId2"/>
    <sheet name="Rel. Munic. p Mesorregião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ReceitaPorFontes" localSheetId="2">'Rel. Munic. p Mesorregião'!$A$1:$A$294</definedName>
  </definedNames>
  <calcPr calcId="125725"/>
</workbook>
</file>

<file path=xl/calcChain.xml><?xml version="1.0" encoding="utf-8"?>
<calcChain xmlns="http://schemas.openxmlformats.org/spreadsheetml/2006/main">
  <c r="T38" i="8"/>
  <c r="L424" i="5"/>
  <c r="L418"/>
  <c r="L415"/>
  <c r="L414"/>
  <c r="L411"/>
  <c r="L399"/>
  <c r="L396"/>
  <c r="L392"/>
  <c r="L390"/>
  <c r="L384"/>
  <c r="L380"/>
  <c r="L374"/>
  <c r="L359"/>
  <c r="L356"/>
  <c r="L355"/>
  <c r="L353"/>
  <c r="L351"/>
  <c r="L345"/>
  <c r="L321"/>
  <c r="L320"/>
  <c r="L319"/>
  <c r="L317"/>
  <c r="L315"/>
  <c r="L66"/>
  <c r="L83"/>
  <c r="L86"/>
  <c r="L91"/>
  <c r="L100"/>
  <c r="L117"/>
  <c r="L121"/>
  <c r="L124"/>
  <c r="L130"/>
  <c r="L134"/>
  <c r="L147"/>
  <c r="L162"/>
  <c r="L28"/>
  <c r="L35"/>
  <c r="L36"/>
  <c r="L37"/>
  <c r="L38"/>
  <c r="L40"/>
  <c r="L41"/>
  <c r="L53"/>
  <c r="L27"/>
  <c r="L26"/>
  <c r="J26"/>
  <c r="L16"/>
  <c r="L23"/>
  <c r="L25"/>
  <c r="L12"/>
  <c r="L11"/>
  <c r="T12" i="8" l="1"/>
  <c r="S38"/>
  <c r="K385" i="5"/>
  <c r="K390"/>
  <c r="K392"/>
  <c r="K395"/>
  <c r="K397"/>
  <c r="K399"/>
  <c r="K405"/>
  <c r="K408"/>
  <c r="K412"/>
  <c r="K415"/>
  <c r="K418"/>
  <c r="K420"/>
  <c r="K424"/>
  <c r="K429"/>
  <c r="K380"/>
  <c r="K376"/>
  <c r="K361"/>
  <c r="K353"/>
  <c r="K351"/>
  <c r="K348"/>
  <c r="K345"/>
  <c r="K320"/>
  <c r="K321"/>
  <c r="K324"/>
  <c r="K334"/>
  <c r="K66"/>
  <c r="K68"/>
  <c r="K86"/>
  <c r="K91"/>
  <c r="K92"/>
  <c r="K98"/>
  <c r="K100"/>
  <c r="K101"/>
  <c r="K112"/>
  <c r="K115"/>
  <c r="K117"/>
  <c r="K120"/>
  <c r="K121"/>
  <c r="K130"/>
  <c r="K132"/>
  <c r="K134"/>
  <c r="K143"/>
  <c r="K146"/>
  <c r="K160"/>
  <c r="K28"/>
  <c r="K35"/>
  <c r="K36"/>
  <c r="K37"/>
  <c r="K40"/>
  <c r="K44"/>
  <c r="K47"/>
  <c r="K51"/>
  <c r="K7"/>
  <c r="K11"/>
  <c r="K12"/>
  <c r="K17"/>
  <c r="K23"/>
  <c r="L92" i="8"/>
  <c r="M90"/>
  <c r="M91"/>
  <c r="W62"/>
  <c r="W63"/>
  <c r="W64"/>
  <c r="W65"/>
  <c r="W66"/>
  <c r="T67"/>
  <c r="U67"/>
  <c r="V67"/>
  <c r="J67"/>
  <c r="K67"/>
  <c r="L67"/>
  <c r="M67"/>
  <c r="N67"/>
  <c r="O67"/>
  <c r="P67"/>
  <c r="Q67"/>
  <c r="R67"/>
  <c r="S67"/>
  <c r="R38" l="1"/>
  <c r="O293" i="5"/>
  <c r="O247"/>
  <c r="O200"/>
  <c r="O189"/>
  <c r="O193"/>
  <c r="J429"/>
  <c r="J427"/>
  <c r="J424"/>
  <c r="J418"/>
  <c r="J414"/>
  <c r="J406"/>
  <c r="J404"/>
  <c r="J403"/>
  <c r="J399"/>
  <c r="J393"/>
  <c r="J390"/>
  <c r="J382"/>
  <c r="J380"/>
  <c r="J376"/>
  <c r="J370"/>
  <c r="J359"/>
  <c r="J356"/>
  <c r="J355"/>
  <c r="J353"/>
  <c r="J351"/>
  <c r="J349"/>
  <c r="J345"/>
  <c r="J339"/>
  <c r="J330"/>
  <c r="J317"/>
  <c r="J153"/>
  <c r="J147"/>
  <c r="J139"/>
  <c r="J121"/>
  <c r="J114"/>
  <c r="J100"/>
  <c r="J98"/>
  <c r="J96"/>
  <c r="J86"/>
  <c r="J73"/>
  <c r="J69"/>
  <c r="J66"/>
  <c r="J65"/>
  <c r="J63"/>
  <c r="J51"/>
  <c r="J35"/>
  <c r="J36"/>
  <c r="J38"/>
  <c r="J39"/>
  <c r="J40"/>
  <c r="J41"/>
  <c r="J44"/>
  <c r="J28"/>
  <c r="J27"/>
  <c r="J9"/>
  <c r="J10"/>
  <c r="J12"/>
  <c r="J17"/>
  <c r="J19"/>
  <c r="J23"/>
  <c r="J25"/>
  <c r="O140"/>
  <c r="O185"/>
  <c r="O186"/>
  <c r="I390"/>
  <c r="I393"/>
  <c r="I399"/>
  <c r="I405"/>
  <c r="I407"/>
  <c r="I408"/>
  <c r="I414"/>
  <c r="I415"/>
  <c r="I422"/>
  <c r="I424"/>
  <c r="I429"/>
  <c r="I340"/>
  <c r="I351"/>
  <c r="I353"/>
  <c r="I355"/>
  <c r="I361"/>
  <c r="I371"/>
  <c r="I376"/>
  <c r="I380"/>
  <c r="I318"/>
  <c r="I320"/>
  <c r="I321"/>
  <c r="I328"/>
  <c r="I330"/>
  <c r="I334"/>
  <c r="I158"/>
  <c r="I92"/>
  <c r="I113"/>
  <c r="I117"/>
  <c r="I118"/>
  <c r="I121"/>
  <c r="I128"/>
  <c r="I130"/>
  <c r="I150"/>
  <c r="I73"/>
  <c r="I74"/>
  <c r="I163" s="1"/>
  <c r="I28"/>
  <c r="I36"/>
  <c r="I37"/>
  <c r="I39"/>
  <c r="I41"/>
  <c r="I47"/>
  <c r="I50"/>
  <c r="I51"/>
  <c r="I53"/>
  <c r="I54"/>
  <c r="I18"/>
  <c r="I10"/>
  <c r="I12"/>
  <c r="I13"/>
  <c r="I17"/>
  <c r="H5"/>
  <c r="I4"/>
  <c r="H113"/>
  <c r="H334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33"/>
  <c r="H335"/>
  <c r="H326"/>
  <c r="H327"/>
  <c r="H328"/>
  <c r="H329"/>
  <c r="H330"/>
  <c r="H331"/>
  <c r="H332"/>
  <c r="H319"/>
  <c r="H320"/>
  <c r="H321"/>
  <c r="H322"/>
  <c r="H323"/>
  <c r="H324"/>
  <c r="H325"/>
  <c r="H312"/>
  <c r="H313"/>
  <c r="H314"/>
  <c r="H315"/>
  <c r="H316"/>
  <c r="H317"/>
  <c r="H318"/>
  <c r="H308"/>
  <c r="H309"/>
  <c r="H310"/>
  <c r="H311"/>
  <c r="H307"/>
  <c r="H336" s="1"/>
  <c r="H159"/>
  <c r="H160"/>
  <c r="H161"/>
  <c r="H162"/>
  <c r="H154"/>
  <c r="H155"/>
  <c r="H156"/>
  <c r="H157"/>
  <c r="H158"/>
  <c r="H148"/>
  <c r="H149"/>
  <c r="H150"/>
  <c r="H151"/>
  <c r="H152"/>
  <c r="H153"/>
  <c r="H136"/>
  <c r="H137"/>
  <c r="H138"/>
  <c r="H139"/>
  <c r="H140"/>
  <c r="H141"/>
  <c r="H142"/>
  <c r="H143"/>
  <c r="H144"/>
  <c r="H145"/>
  <c r="H146"/>
  <c r="H147"/>
  <c r="H131"/>
  <c r="H132"/>
  <c r="H133"/>
  <c r="H134"/>
  <c r="H135"/>
  <c r="H125"/>
  <c r="H126"/>
  <c r="H127"/>
  <c r="H128"/>
  <c r="H129"/>
  <c r="H130"/>
  <c r="H121"/>
  <c r="H122"/>
  <c r="H123"/>
  <c r="H124"/>
  <c r="H117"/>
  <c r="H118"/>
  <c r="H119"/>
  <c r="H120"/>
  <c r="H109"/>
  <c r="H110"/>
  <c r="H111"/>
  <c r="H112"/>
  <c r="H114"/>
  <c r="H115"/>
  <c r="H11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56"/>
  <c r="H53"/>
  <c r="H54"/>
  <c r="H42"/>
  <c r="H43"/>
  <c r="H44"/>
  <c r="H45"/>
  <c r="H46"/>
  <c r="H47"/>
  <c r="H48"/>
  <c r="H49"/>
  <c r="H50"/>
  <c r="H51"/>
  <c r="H52"/>
  <c r="H28"/>
  <c r="H29"/>
  <c r="H30"/>
  <c r="H31"/>
  <c r="H32"/>
  <c r="H33"/>
  <c r="H34"/>
  <c r="H35"/>
  <c r="H36"/>
  <c r="H37"/>
  <c r="H38"/>
  <c r="H39"/>
  <c r="H40"/>
  <c r="H41"/>
  <c r="H27"/>
  <c r="H55" s="1"/>
  <c r="H25"/>
  <c r="H15"/>
  <c r="H16"/>
  <c r="H17"/>
  <c r="H18"/>
  <c r="H19"/>
  <c r="H20"/>
  <c r="H21"/>
  <c r="H22"/>
  <c r="H23"/>
  <c r="H24"/>
  <c r="H6"/>
  <c r="H7"/>
  <c r="H8"/>
  <c r="H9"/>
  <c r="H10"/>
  <c r="H11"/>
  <c r="H12"/>
  <c r="H13"/>
  <c r="H14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382"/>
  <c r="H337"/>
  <c r="O275"/>
  <c r="O294"/>
  <c r="O295"/>
  <c r="O296"/>
  <c r="O297"/>
  <c r="O298"/>
  <c r="O299"/>
  <c r="O300"/>
  <c r="O301"/>
  <c r="O302"/>
  <c r="O303"/>
  <c r="O304"/>
  <c r="O188"/>
  <c r="O190"/>
  <c r="O191"/>
  <c r="O192"/>
  <c r="O187"/>
  <c r="H381" l="1"/>
  <c r="I55"/>
  <c r="H26"/>
  <c r="I26"/>
  <c r="H163"/>
  <c r="W10" i="8" l="1"/>
  <c r="W9"/>
  <c r="W60"/>
  <c r="W43"/>
  <c r="E163" i="5" l="1"/>
  <c r="M34" i="8" s="1"/>
  <c r="E306" i="5"/>
  <c r="M38" i="8" s="1"/>
  <c r="E336" i="5"/>
  <c r="M35" i="8" s="1"/>
  <c r="E381" i="5"/>
  <c r="M36" i="8" s="1"/>
  <c r="E435" i="5"/>
  <c r="M37" i="8" s="1"/>
  <c r="E26" i="5"/>
  <c r="M32" i="8" s="1"/>
  <c r="E55" i="5"/>
  <c r="M33" i="8" s="1"/>
  <c r="N40"/>
  <c r="O40"/>
  <c r="S40"/>
  <c r="T40"/>
  <c r="U40"/>
  <c r="V40"/>
  <c r="N39"/>
  <c r="O39"/>
  <c r="P39"/>
  <c r="Q39"/>
  <c r="R39"/>
  <c r="S39"/>
  <c r="T39"/>
  <c r="U39"/>
  <c r="V39"/>
  <c r="M39"/>
  <c r="M40"/>
  <c r="M41" l="1"/>
  <c r="M73"/>
  <c r="M82"/>
  <c r="M84"/>
  <c r="M88"/>
  <c r="W44"/>
  <c r="W39" l="1"/>
  <c r="W40"/>
  <c r="M89"/>
  <c r="M86"/>
  <c r="M85"/>
  <c r="M83"/>
  <c r="M81"/>
  <c r="M79"/>
  <c r="M78"/>
  <c r="M76"/>
  <c r="M75"/>
  <c r="M74"/>
  <c r="I41"/>
  <c r="I30"/>
  <c r="I26"/>
  <c r="I21"/>
  <c r="I12"/>
  <c r="M72" l="1"/>
  <c r="K92"/>
  <c r="M77"/>
  <c r="O117" i="5"/>
  <c r="O92"/>
  <c r="O277" l="1"/>
  <c r="O161"/>
  <c r="O153" l="1"/>
  <c r="O331"/>
  <c r="O332"/>
  <c r="O282"/>
  <c r="O165"/>
  <c r="O398" l="1"/>
  <c r="O267"/>
  <c r="O327" l="1"/>
  <c r="I92" i="8"/>
  <c r="O251" i="5" l="1"/>
  <c r="O81"/>
  <c r="W29" i="8"/>
  <c r="W28"/>
  <c r="H92" l="1"/>
  <c r="H41"/>
  <c r="H30"/>
  <c r="H26"/>
  <c r="H21"/>
  <c r="H12"/>
  <c r="O339" i="5" l="1"/>
  <c r="O237" l="1"/>
  <c r="O114"/>
  <c r="O59"/>
  <c r="Q32" i="8" l="1"/>
  <c r="Q33"/>
  <c r="Q34"/>
  <c r="I306" i="5"/>
  <c r="I336"/>
  <c r="Q35" i="8" s="1"/>
  <c r="I381" i="5"/>
  <c r="Q36" i="8" s="1"/>
  <c r="I435" i="5"/>
  <c r="Q37" i="8" s="1"/>
  <c r="I437" i="5"/>
  <c r="I438" l="1"/>
  <c r="O249"/>
  <c r="O113" l="1"/>
  <c r="O225" l="1"/>
  <c r="O184"/>
  <c r="O12" i="8" l="1"/>
  <c r="J87" l="1"/>
  <c r="M87" s="1"/>
  <c r="O172" i="5" l="1"/>
  <c r="O61"/>
  <c r="F381" l="1"/>
  <c r="N36" i="8" s="1"/>
  <c r="G381" i="5"/>
  <c r="O36" i="8" s="1"/>
  <c r="P36"/>
  <c r="J381" i="5"/>
  <c r="R36" i="8" s="1"/>
  <c r="K381" i="5"/>
  <c r="S36" i="8" s="1"/>
  <c r="L381" i="5"/>
  <c r="T36" i="8" s="1"/>
  <c r="M381" i="5"/>
  <c r="U36" i="8" s="1"/>
  <c r="N381" i="5"/>
  <c r="V36" i="8" s="1"/>
  <c r="F336" i="5"/>
  <c r="N35" i="8" s="1"/>
  <c r="G336" i="5"/>
  <c r="O35" i="8" s="1"/>
  <c r="P35"/>
  <c r="J336" i="5"/>
  <c r="R35" i="8" s="1"/>
  <c r="K336" i="5"/>
  <c r="S35" i="8" s="1"/>
  <c r="L336" i="5"/>
  <c r="T35" i="8" s="1"/>
  <c r="M336" i="5"/>
  <c r="U35" i="8" s="1"/>
  <c r="N336" i="5"/>
  <c r="V35" i="8" s="1"/>
  <c r="F306" i="5"/>
  <c r="N38" i="8" s="1"/>
  <c r="G306" i="5"/>
  <c r="O38" i="8" s="1"/>
  <c r="H306" i="5"/>
  <c r="J306"/>
  <c r="M306"/>
  <c r="N306"/>
  <c r="U38" i="8" s="1"/>
  <c r="O281" i="5"/>
  <c r="O284"/>
  <c r="O170"/>
  <c r="W36" i="8" l="1"/>
  <c r="W35"/>
  <c r="O15" i="5"/>
  <c r="O409"/>
  <c r="D381"/>
  <c r="D336"/>
  <c r="D306"/>
  <c r="O287"/>
  <c r="J80" i="8"/>
  <c r="M80" s="1"/>
  <c r="M92" s="1"/>
  <c r="N91" l="1"/>
  <c r="N90"/>
  <c r="G67"/>
  <c r="J41"/>
  <c r="J30"/>
  <c r="J26"/>
  <c r="J21"/>
  <c r="N78" l="1"/>
  <c r="N84"/>
  <c r="N83"/>
  <c r="N85"/>
  <c r="N75"/>
  <c r="N79"/>
  <c r="N81"/>
  <c r="N86"/>
  <c r="N76"/>
  <c r="N82"/>
  <c r="N77"/>
  <c r="N74"/>
  <c r="N88"/>
  <c r="N73"/>
  <c r="N89"/>
  <c r="N87"/>
  <c r="N80"/>
  <c r="J92"/>
  <c r="G41"/>
  <c r="G30"/>
  <c r="G26"/>
  <c r="G21"/>
  <c r="G12"/>
  <c r="F30" l="1"/>
  <c r="J12"/>
  <c r="D437" i="5"/>
  <c r="E437"/>
  <c r="F437"/>
  <c r="G437"/>
  <c r="H437"/>
  <c r="J437"/>
  <c r="K437"/>
  <c r="L437"/>
  <c r="M437"/>
  <c r="N437"/>
  <c r="C437"/>
  <c r="C381"/>
  <c r="C336"/>
  <c r="C306"/>
  <c r="D163"/>
  <c r="F163"/>
  <c r="N34" i="8" s="1"/>
  <c r="G163" i="5"/>
  <c r="O34" i="8" s="1"/>
  <c r="P34"/>
  <c r="J163" i="5"/>
  <c r="R34" i="8" s="1"/>
  <c r="K163" i="5"/>
  <c r="S34" i="8" s="1"/>
  <c r="L163" i="5"/>
  <c r="T34" i="8" s="1"/>
  <c r="M163" i="5"/>
  <c r="U34" i="8" s="1"/>
  <c r="N163" i="5"/>
  <c r="V34" i="8" s="1"/>
  <c r="C163" i="5"/>
  <c r="N55"/>
  <c r="V33" i="8" s="1"/>
  <c r="D55" i="5"/>
  <c r="F55"/>
  <c r="N33" i="8" s="1"/>
  <c r="G55" i="5"/>
  <c r="O33" i="8" s="1"/>
  <c r="P33"/>
  <c r="J55" i="5"/>
  <c r="R33" i="8" s="1"/>
  <c r="K55" i="5"/>
  <c r="S33" i="8" s="1"/>
  <c r="L55" i="5"/>
  <c r="T33" i="8" s="1"/>
  <c r="M55" i="5"/>
  <c r="U33" i="8" s="1"/>
  <c r="C55" i="5"/>
  <c r="D26"/>
  <c r="F26"/>
  <c r="N32" i="8" s="1"/>
  <c r="G26" i="5"/>
  <c r="O32" i="8" s="1"/>
  <c r="P32"/>
  <c r="R32"/>
  <c r="K26" i="5"/>
  <c r="S32" i="8" s="1"/>
  <c r="T32"/>
  <c r="M26" i="5"/>
  <c r="U32" i="8" s="1"/>
  <c r="N26" i="5"/>
  <c r="V32" i="8" s="1"/>
  <c r="C26" i="5"/>
  <c r="D4"/>
  <c r="E4"/>
  <c r="F4"/>
  <c r="G4"/>
  <c r="H4"/>
  <c r="J4"/>
  <c r="K4"/>
  <c r="L4"/>
  <c r="M4"/>
  <c r="N4"/>
  <c r="C4"/>
  <c r="D435"/>
  <c r="F435"/>
  <c r="N37" i="8" s="1"/>
  <c r="G435" i="5"/>
  <c r="O37" i="8" s="1"/>
  <c r="H435" i="5"/>
  <c r="P37" i="8" s="1"/>
  <c r="J435" i="5"/>
  <c r="R37" i="8" s="1"/>
  <c r="K435" i="5"/>
  <c r="S37" i="8" s="1"/>
  <c r="L435" i="5"/>
  <c r="T37" i="8" s="1"/>
  <c r="M435" i="5"/>
  <c r="U37" i="8" s="1"/>
  <c r="N435" i="5"/>
  <c r="V37" i="8" s="1"/>
  <c r="C435" i="5"/>
  <c r="O285"/>
  <c r="O227"/>
  <c r="O211"/>
  <c r="O164"/>
  <c r="W20" i="8"/>
  <c r="W19"/>
  <c r="W18"/>
  <c r="W17"/>
  <c r="W16"/>
  <c r="W15"/>
  <c r="W14"/>
  <c r="W6"/>
  <c r="W7"/>
  <c r="W8"/>
  <c r="W11"/>
  <c r="W5"/>
  <c r="E67"/>
  <c r="F67"/>
  <c r="O372" i="5"/>
  <c r="O271"/>
  <c r="O265"/>
  <c r="O236"/>
  <c r="O233"/>
  <c r="O223"/>
  <c r="W32" i="8" l="1"/>
  <c r="W37"/>
  <c r="W33"/>
  <c r="W34"/>
  <c r="H438" i="5"/>
  <c r="L438"/>
  <c r="M438"/>
  <c r="E438"/>
  <c r="K438"/>
  <c r="G438"/>
  <c r="N438"/>
  <c r="J438"/>
  <c r="F438"/>
  <c r="D438"/>
  <c r="C438"/>
  <c r="O283"/>
  <c r="O226"/>
  <c r="O292"/>
  <c r="O108"/>
  <c r="O212"/>
  <c r="O279" l="1"/>
  <c r="O253"/>
  <c r="O208"/>
  <c r="O206"/>
  <c r="O167" l="1"/>
  <c r="O239"/>
  <c r="O276" l="1"/>
  <c r="O197" l="1"/>
  <c r="O180"/>
  <c r="O256"/>
  <c r="O218"/>
  <c r="O322"/>
  <c r="O194"/>
  <c r="O142" l="1"/>
  <c r="O125"/>
  <c r="O196"/>
  <c r="O58"/>
  <c r="O289" l="1"/>
  <c r="O260"/>
  <c r="O360"/>
  <c r="O238"/>
  <c r="O11"/>
  <c r="F41" i="8"/>
  <c r="E41" l="1"/>
  <c r="E30"/>
  <c r="F26"/>
  <c r="F21"/>
  <c r="E12"/>
  <c r="O232" i="5" l="1"/>
  <c r="O319"/>
  <c r="O248"/>
  <c r="O228"/>
  <c r="O214"/>
  <c r="O83"/>
  <c r="W50" i="8"/>
  <c r="O400" i="5"/>
  <c r="W51" i="8" l="1"/>
  <c r="O274" i="5"/>
  <c r="O433"/>
  <c r="O141"/>
  <c r="O272"/>
  <c r="O129"/>
  <c r="O341"/>
  <c r="O280"/>
  <c r="O176" l="1"/>
  <c r="O229" l="1"/>
  <c r="O310"/>
  <c r="O311"/>
  <c r="W46" i="8"/>
  <c r="L41"/>
  <c r="L30"/>
  <c r="L26"/>
  <c r="L21"/>
  <c r="L12"/>
  <c r="F92"/>
  <c r="E26"/>
  <c r="E21"/>
  <c r="F12"/>
  <c r="O357" i="5"/>
  <c r="O79"/>
  <c r="V30" i="8"/>
  <c r="V26"/>
  <c r="V21"/>
  <c r="V12"/>
  <c r="U41"/>
  <c r="O201" i="5"/>
  <c r="U30" i="8"/>
  <c r="U26"/>
  <c r="U21"/>
  <c r="U12"/>
  <c r="T41"/>
  <c r="O148" i="5"/>
  <c r="O149"/>
  <c r="O215"/>
  <c r="O31"/>
  <c r="T30" i="8"/>
  <c r="T26"/>
  <c r="T21"/>
  <c r="S41" l="1"/>
  <c r="O365" i="5"/>
  <c r="O219"/>
  <c r="O387"/>
  <c r="O138"/>
  <c r="S30" i="8"/>
  <c r="S26"/>
  <c r="S21"/>
  <c r="S12"/>
  <c r="O432" i="5"/>
  <c r="O94"/>
  <c r="O346"/>
  <c r="W45" i="8"/>
  <c r="W47"/>
  <c r="R41"/>
  <c r="R30"/>
  <c r="R26"/>
  <c r="R21"/>
  <c r="R12"/>
  <c r="Q41"/>
  <c r="Q30" l="1"/>
  <c r="Q26"/>
  <c r="Q21"/>
  <c r="Q12"/>
  <c r="P41"/>
  <c r="O428" i="5"/>
  <c r="O19"/>
  <c r="O410"/>
  <c r="O62"/>
  <c r="O169"/>
  <c r="W58" i="8"/>
  <c r="P30"/>
  <c r="P26"/>
  <c r="P21"/>
  <c r="P12"/>
  <c r="O41"/>
  <c r="O334" i="5"/>
  <c r="O126"/>
  <c r="O112"/>
  <c r="O213"/>
  <c r="O325"/>
  <c r="O216"/>
  <c r="E92" i="8"/>
  <c r="O30"/>
  <c r="O26"/>
  <c r="O21"/>
  <c r="C92"/>
  <c r="D92"/>
  <c r="B92"/>
  <c r="N41"/>
  <c r="O278" i="5"/>
  <c r="O273"/>
  <c r="O182"/>
  <c r="O154"/>
  <c r="O152"/>
  <c r="O401"/>
  <c r="O65"/>
  <c r="O328"/>
  <c r="N30" i="8"/>
  <c r="N26"/>
  <c r="N21"/>
  <c r="N12"/>
  <c r="O217" i="5"/>
  <c r="O207"/>
  <c r="O131"/>
  <c r="O123"/>
  <c r="O106"/>
  <c r="W53" i="8"/>
  <c r="M30"/>
  <c r="M26"/>
  <c r="M21"/>
  <c r="M12"/>
  <c r="K41"/>
  <c r="W61"/>
  <c r="W59"/>
  <c r="W57"/>
  <c r="W56"/>
  <c r="W55"/>
  <c r="W54"/>
  <c r="W52"/>
  <c r="W49"/>
  <c r="W48"/>
  <c r="D67"/>
  <c r="C67"/>
  <c r="B67"/>
  <c r="W67" l="1"/>
  <c r="C41"/>
  <c r="D41"/>
  <c r="B41"/>
  <c r="K30"/>
  <c r="D30"/>
  <c r="C30"/>
  <c r="B30"/>
  <c r="O263" i="5"/>
  <c r="O177"/>
  <c r="O175"/>
  <c r="O330"/>
  <c r="O423"/>
  <c r="O115"/>
  <c r="O99"/>
  <c r="O385"/>
  <c r="O308"/>
  <c r="K21" i="8"/>
  <c r="K26"/>
  <c r="K12"/>
  <c r="D21"/>
  <c r="D26"/>
  <c r="D12"/>
  <c r="O220" i="5"/>
  <c r="O261"/>
  <c r="O181"/>
  <c r="O156"/>
  <c r="O333"/>
  <c r="O288"/>
  <c r="O171"/>
  <c r="O367"/>
  <c r="O404"/>
  <c r="O347"/>
  <c r="O313"/>
  <c r="C12" i="8"/>
  <c r="C26"/>
  <c r="B26"/>
  <c r="B12"/>
  <c r="C21"/>
  <c r="B21"/>
  <c r="W24"/>
  <c r="W25"/>
  <c r="W23"/>
  <c r="O120" i="5"/>
  <c r="O340"/>
  <c r="O49"/>
  <c r="O402"/>
  <c r="O359"/>
  <c r="O60"/>
  <c r="O377"/>
  <c r="O145"/>
  <c r="O245"/>
  <c r="O91"/>
  <c r="O395"/>
  <c r="O56"/>
  <c r="X64" i="8" l="1"/>
  <c r="X63"/>
  <c r="X62"/>
  <c r="X66"/>
  <c r="X65"/>
  <c r="X50"/>
  <c r="X44"/>
  <c r="X46"/>
  <c r="X51"/>
  <c r="X47"/>
  <c r="X45"/>
  <c r="X53"/>
  <c r="X58"/>
  <c r="X43"/>
  <c r="X49"/>
  <c r="X54"/>
  <c r="X56"/>
  <c r="X60"/>
  <c r="X48"/>
  <c r="X52"/>
  <c r="X55"/>
  <c r="X61"/>
  <c r="X57"/>
  <c r="X59"/>
  <c r="W30"/>
  <c r="X29" s="1"/>
  <c r="W12"/>
  <c r="X9" s="1"/>
  <c r="W21"/>
  <c r="X67" s="1"/>
  <c r="W26"/>
  <c r="X26" s="1"/>
  <c r="O183" i="5"/>
  <c r="O52"/>
  <c r="O268"/>
  <c r="O250"/>
  <c r="O243"/>
  <c r="O150"/>
  <c r="O63"/>
  <c r="O173"/>
  <c r="O326"/>
  <c r="O104"/>
  <c r="O33"/>
  <c r="O384"/>
  <c r="O431"/>
  <c r="O315"/>
  <c r="O67"/>
  <c r="O28"/>
  <c r="O179"/>
  <c r="O130"/>
  <c r="O348"/>
  <c r="O338"/>
  <c r="O321"/>
  <c r="O136"/>
  <c r="O135"/>
  <c r="O110"/>
  <c r="O230"/>
  <c r="O159"/>
  <c r="O329"/>
  <c r="O364"/>
  <c r="O14"/>
  <c r="O408"/>
  <c r="O6"/>
  <c r="O361"/>
  <c r="O231"/>
  <c r="O107"/>
  <c r="O205"/>
  <c r="O316"/>
  <c r="O72"/>
  <c r="O9"/>
  <c r="O8"/>
  <c r="O373"/>
  <c r="O124"/>
  <c r="O119"/>
  <c r="O76"/>
  <c r="O64"/>
  <c r="O307"/>
  <c r="O87"/>
  <c r="O143"/>
  <c r="O139"/>
  <c r="O84"/>
  <c r="O30"/>
  <c r="O291"/>
  <c r="O264"/>
  <c r="O234"/>
  <c r="O93"/>
  <c r="O422"/>
  <c r="O204"/>
  <c r="O203"/>
  <c r="O21"/>
  <c r="O411"/>
  <c r="O391"/>
  <c r="O7"/>
  <c r="O122"/>
  <c r="O389"/>
  <c r="O376"/>
  <c r="O96"/>
  <c r="O397"/>
  <c r="O386"/>
  <c r="O286"/>
  <c r="O269"/>
  <c r="O47"/>
  <c r="O254"/>
  <c r="O436"/>
  <c r="O209"/>
  <c r="O394"/>
  <c r="O390"/>
  <c r="O166"/>
  <c r="O24"/>
  <c r="O53"/>
  <c r="O144"/>
  <c r="O137"/>
  <c r="O425"/>
  <c r="O252"/>
  <c r="O42"/>
  <c r="O109"/>
  <c r="O100"/>
  <c r="O68"/>
  <c r="O174"/>
  <c r="O160"/>
  <c r="O111"/>
  <c r="O379"/>
  <c r="O270"/>
  <c r="O103"/>
  <c r="O88"/>
  <c r="O5"/>
  <c r="O17"/>
  <c r="O324"/>
  <c r="O235"/>
  <c r="O221"/>
  <c r="O97"/>
  <c r="O195"/>
  <c r="O75"/>
  <c r="O419"/>
  <c r="O416"/>
  <c r="O78"/>
  <c r="O352"/>
  <c r="O158"/>
  <c r="O157"/>
  <c r="O50"/>
  <c r="O369"/>
  <c r="O128"/>
  <c r="O358"/>
  <c r="O320"/>
  <c r="O85"/>
  <c r="O314"/>
  <c r="O290"/>
  <c r="O155"/>
  <c r="O151"/>
  <c r="O426"/>
  <c r="O257"/>
  <c r="O127"/>
  <c r="O242"/>
  <c r="O224"/>
  <c r="O82"/>
  <c r="O69"/>
  <c r="O309"/>
  <c r="O344"/>
  <c r="O405"/>
  <c r="O378"/>
  <c r="O430"/>
  <c r="O266"/>
  <c r="O134"/>
  <c r="O133"/>
  <c r="O259"/>
  <c r="O417"/>
  <c r="O246"/>
  <c r="O222"/>
  <c r="O102"/>
  <c r="O342"/>
  <c r="O383"/>
  <c r="O424"/>
  <c r="O10"/>
  <c r="O12"/>
  <c r="O13"/>
  <c r="O16"/>
  <c r="O18"/>
  <c r="O20"/>
  <c r="O22"/>
  <c r="O23"/>
  <c r="O25"/>
  <c r="O27"/>
  <c r="O29"/>
  <c r="O32"/>
  <c r="O34"/>
  <c r="O35"/>
  <c r="O36"/>
  <c r="O37"/>
  <c r="O38"/>
  <c r="O39"/>
  <c r="O40"/>
  <c r="O41"/>
  <c r="O43"/>
  <c r="O44"/>
  <c r="O45"/>
  <c r="O46"/>
  <c r="O48"/>
  <c r="O51"/>
  <c r="O54"/>
  <c r="O57"/>
  <c r="O66"/>
  <c r="O70"/>
  <c r="O71"/>
  <c r="O73"/>
  <c r="O74"/>
  <c r="O77"/>
  <c r="O80"/>
  <c r="O86"/>
  <c r="O89"/>
  <c r="O90"/>
  <c r="O95"/>
  <c r="O98"/>
  <c r="O101"/>
  <c r="O105"/>
  <c r="O116"/>
  <c r="O118"/>
  <c r="O121"/>
  <c r="O132"/>
  <c r="O146"/>
  <c r="O147"/>
  <c r="O162"/>
  <c r="O168"/>
  <c r="O178"/>
  <c r="O198"/>
  <c r="O199"/>
  <c r="O202"/>
  <c r="O210"/>
  <c r="O240"/>
  <c r="O241"/>
  <c r="O244"/>
  <c r="O255"/>
  <c r="O258"/>
  <c r="O262"/>
  <c r="O305"/>
  <c r="O312"/>
  <c r="O317"/>
  <c r="O318"/>
  <c r="O323"/>
  <c r="O335"/>
  <c r="O337"/>
  <c r="O343"/>
  <c r="O345"/>
  <c r="O349"/>
  <c r="O350"/>
  <c r="O351"/>
  <c r="O353"/>
  <c r="O354"/>
  <c r="O355"/>
  <c r="O356"/>
  <c r="O362"/>
  <c r="O363"/>
  <c r="O366"/>
  <c r="O368"/>
  <c r="O370"/>
  <c r="O371"/>
  <c r="O374"/>
  <c r="O375"/>
  <c r="O380"/>
  <c r="O382"/>
  <c r="O388"/>
  <c r="O392"/>
  <c r="O393"/>
  <c r="O396"/>
  <c r="O399"/>
  <c r="O403"/>
  <c r="O406"/>
  <c r="O407"/>
  <c r="O412"/>
  <c r="O413"/>
  <c r="O414"/>
  <c r="O415"/>
  <c r="O418"/>
  <c r="O420"/>
  <c r="O421"/>
  <c r="O427"/>
  <c r="O429"/>
  <c r="O434"/>
  <c r="O3"/>
  <c r="O4" s="1"/>
  <c r="B296" i="3"/>
  <c r="X12" i="8" l="1"/>
  <c r="X10"/>
  <c r="X28"/>
  <c r="X21"/>
  <c r="X30"/>
  <c r="X7"/>
  <c r="X6"/>
  <c r="X5"/>
  <c r="X11"/>
  <c r="X8"/>
  <c r="X15"/>
  <c r="X19"/>
  <c r="X24"/>
  <c r="X16"/>
  <c r="X20"/>
  <c r="X25"/>
  <c r="X17"/>
  <c r="X14"/>
  <c r="X23"/>
  <c r="X18"/>
  <c r="O437" i="5"/>
  <c r="O55"/>
  <c r="O26"/>
  <c r="O336"/>
  <c r="O306"/>
  <c r="O163"/>
  <c r="O381"/>
  <c r="O435"/>
  <c r="W38" i="8" l="1"/>
  <c r="V41"/>
  <c r="O438" i="5"/>
  <c r="W41" i="8" l="1"/>
  <c r="G92"/>
  <c r="X40" l="1"/>
  <c r="X39"/>
  <c r="X34"/>
  <c r="X37"/>
  <c r="X33"/>
  <c r="X36"/>
  <c r="X32"/>
  <c r="X35"/>
  <c r="X38"/>
  <c r="N72"/>
  <c r="N92" s="1"/>
  <c r="X41" l="1"/>
</calcChain>
</file>

<file path=xl/comments1.xml><?xml version="1.0" encoding="utf-8"?>
<comments xmlns="http://schemas.openxmlformats.org/spreadsheetml/2006/main">
  <authors>
    <author>TCSC</author>
  </authors>
  <commentList>
    <comment ref="C1" author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<sst xmlns="http://schemas.openxmlformats.org/spreadsheetml/2006/main" count="1610" uniqueCount="575">
  <si>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</si>
  <si>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</si>
  <si>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</si>
  <si>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</si>
  <si>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</si>
  <si>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</si>
  <si>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</si>
  <si>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</si>
  <si>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</si>
  <si>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</si>
  <si>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</si>
  <si>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</si>
  <si>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</si>
  <si>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</si>
  <si>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</si>
  <si>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</si>
  <si>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DCE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</si>
  <si>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</si>
  <si>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</si>
  <si>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</si>
  <si>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</si>
  <si>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</si>
  <si>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</si>
  <si>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</si>
  <si>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</si>
  <si>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</si>
  <si>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</si>
  <si>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</si>
  <si>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</si>
  <si>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</si>
  <si>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</si>
  <si>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</si>
  <si>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</si>
  <si>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</si>
  <si>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</si>
  <si>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</si>
  <si>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</si>
  <si>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</si>
  <si>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</si>
  <si>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</si>
  <si>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</si>
  <si>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</si>
  <si>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</si>
  <si>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</si>
  <si>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</si>
  <si>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</si>
  <si>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</si>
  <si>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</si>
  <si>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</si>
  <si>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</si>
  <si>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</si>
  <si>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</si>
  <si>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</si>
  <si>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</si>
  <si>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</si>
  <si>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</si>
  <si>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</si>
  <si>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</si>
  <si>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</si>
  <si>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</si>
  <si>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</si>
  <si>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</si>
  <si>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</si>
  <si>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</si>
  <si>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</si>
  <si>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</si>
  <si>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</si>
  <si>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</si>
  <si>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</si>
  <si>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</si>
  <si>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</si>
  <si>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</si>
  <si>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</si>
  <si>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</si>
  <si>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</si>
  <si>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</si>
  <si>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</si>
  <si>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</si>
  <si>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</si>
  <si>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</si>
  <si>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</si>
  <si>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</si>
  <si>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</si>
  <si>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</si>
  <si>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</si>
  <si>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</si>
  <si>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</si>
  <si>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</si>
  <si>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</si>
  <si>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</si>
  <si>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</si>
  <si>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</si>
  <si>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</si>
  <si>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</si>
  <si>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</si>
  <si>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</si>
  <si>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</si>
  <si>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</si>
  <si>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</si>
  <si>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</si>
  <si>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</si>
  <si>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</si>
  <si>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</si>
  <si>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</si>
  <si>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</si>
  <si>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</si>
  <si>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</si>
  <si>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</si>
  <si>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</si>
  <si>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</si>
  <si>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</si>
  <si>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</si>
  <si>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</si>
  <si>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</si>
  <si>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</si>
  <si>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</si>
  <si>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</si>
  <si>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</si>
  <si>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</si>
  <si>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</si>
  <si>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</si>
  <si>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</si>
  <si>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</si>
  <si>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</si>
  <si>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</si>
  <si>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</si>
  <si>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</si>
  <si>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</si>
  <si>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</si>
  <si>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</si>
  <si>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</si>
  <si>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</si>
  <si>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</si>
  <si>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</si>
  <si>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</si>
  <si>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</si>
  <si>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</si>
  <si>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</si>
  <si>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</si>
  <si>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</si>
  <si>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</si>
  <si>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</si>
  <si>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</si>
  <si>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</si>
  <si>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</si>
  <si>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</si>
  <si>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</si>
  <si>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</si>
  <si>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</si>
  <si>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</si>
  <si>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</si>
  <si>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</si>
  <si>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</si>
  <si>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</si>
  <si>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</si>
  <si>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</si>
  <si>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</si>
  <si>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</si>
  <si>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</si>
  <si>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</si>
  <si>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</si>
  <si>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</si>
  <si>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</si>
  <si>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</si>
  <si>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</si>
  <si>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</si>
  <si>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</si>
  <si>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</si>
  <si>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</si>
  <si>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</si>
  <si>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</si>
  <si>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</si>
  <si>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</si>
  <si>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</si>
  <si>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</si>
  <si>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</si>
  <si>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</si>
  <si>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</si>
  <si>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</si>
  <si>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</si>
  <si>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</si>
  <si>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</si>
  <si>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</si>
  <si>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</si>
  <si>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</si>
  <si>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</si>
  <si>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</si>
  <si>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</si>
  <si>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</si>
  <si>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</si>
  <si>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</si>
  <si>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</si>
  <si>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</si>
  <si>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</si>
  <si>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</si>
  <si>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</si>
  <si>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</si>
  <si>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</si>
  <si>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</si>
  <si>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</si>
  <si>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</si>
  <si>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</si>
  <si>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</si>
  <si>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</si>
  <si>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</si>
  <si>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</si>
  <si>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</si>
  <si>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</si>
  <si>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</si>
  <si>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</si>
  <si>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</si>
  <si>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</si>
  <si>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</si>
  <si>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</si>
  <si>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</si>
  <si>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</si>
  <si>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</si>
  <si>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</si>
  <si>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</si>
  <si>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</si>
  <si>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</si>
  <si>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</si>
  <si>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</si>
  <si>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</si>
  <si>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</si>
  <si>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</si>
  <si>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</si>
  <si>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</si>
  <si>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</si>
  <si>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</si>
  <si>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</si>
  <si>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</si>
  <si>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</si>
  <si>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</si>
  <si>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</si>
  <si>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</si>
  <si>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</si>
  <si>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</si>
  <si>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</si>
  <si>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</si>
  <si>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</si>
  <si>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</si>
  <si>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</si>
  <si>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</si>
  <si>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</si>
  <si>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</si>
  <si>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</si>
  <si>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</si>
  <si>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</si>
  <si>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</si>
  <si>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</si>
  <si>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</si>
  <si>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</si>
  <si>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</si>
  <si>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</si>
  <si>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</si>
  <si>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</si>
  <si>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</si>
  <si>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</si>
  <si>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</si>
  <si>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</si>
  <si>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</si>
  <si>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</si>
  <si>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</si>
  <si>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</si>
  <si>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</si>
  <si>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</si>
  <si>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</si>
  <si>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</si>
  <si>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</si>
  <si>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</si>
  <si>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</si>
  <si>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</si>
  <si>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</si>
  <si>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</si>
  <si>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</si>
  <si>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</si>
  <si>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</si>
  <si>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</si>
  <si>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</si>
  <si>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</si>
  <si>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</si>
  <si>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</si>
  <si>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</si>
  <si>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</si>
  <si>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</si>
  <si>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</si>
  <si>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</si>
  <si>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</si>
  <si>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</si>
  <si>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</si>
  <si>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</si>
  <si>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</si>
  <si>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</si>
  <si>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</si>
  <si>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</si>
  <si>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</si>
  <si>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</si>
  <si>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</si>
  <si>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</si>
  <si>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</si>
  <si>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</si>
  <si>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</si>
  <si>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</si>
  <si>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</si>
  <si>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</si>
  <si>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</si>
  <si>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</si>
  <si>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</si>
  <si>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</si>
  <si>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</si>
  <si>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</si>
  <si>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</si>
  <si>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</si>
  <si>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</si>
  <si>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</si>
  <si>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</si>
  <si>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</si>
  <si>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</si>
  <si>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</si>
  <si>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</si>
  <si>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</si>
  <si>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</si>
  <si>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</si>
  <si>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</si>
  <si>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</si>
  <si>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</si>
  <si>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</si>
  <si>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</si>
  <si>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</si>
  <si>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</si>
  <si>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</si>
  <si>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</si>
  <si>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</si>
  <si>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</si>
  <si>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</si>
  <si>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</si>
  <si>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</si>
  <si>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</si>
  <si>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</si>
  <si>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</si>
  <si>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</si>
  <si>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</si>
  <si>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</si>
  <si>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</si>
  <si>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</si>
  <si>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</si>
  <si>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</si>
  <si>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</si>
  <si>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</si>
  <si>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</si>
  <si>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</si>
  <si>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</si>
  <si>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</si>
  <si>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</si>
  <si>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</si>
  <si>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</si>
  <si>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</si>
  <si>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</si>
  <si>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</si>
  <si>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</si>
  <si>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</si>
  <si>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</si>
  <si>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</si>
  <si>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</si>
  <si>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</si>
  <si>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</si>
  <si>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</si>
  <si>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</si>
  <si>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</si>
  <si>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</si>
  <si>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</si>
  <si>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</si>
  <si>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</si>
  <si>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</si>
  <si>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</si>
  <si>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</si>
  <si>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</si>
  <si>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</si>
  <si>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</si>
  <si>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</si>
  <si>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</si>
  <si>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</si>
  <si>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</si>
  <si>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</si>
  <si>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</si>
  <si>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</si>
  <si>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</si>
  <si>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</si>
  <si>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</si>
  <si>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</si>
  <si>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</si>
  <si>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</si>
  <si>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</si>
  <si>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</si>
  <si>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</si>
  <si>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</si>
  <si>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</si>
  <si>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</si>
  <si>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</si>
  <si>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</si>
  <si>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</si>
  <si>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</si>
  <si>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</si>
  <si>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</si>
  <si>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</si>
  <si>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</si>
  <si>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</si>
  <si>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</si>
  <si>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</si>
  <si>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</si>
  <si>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</si>
  <si>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</si>
  <si>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</si>
  <si>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</si>
  <si>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</si>
  <si>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</si>
  <si>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</si>
  <si>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</si>
  <si>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</si>
  <si>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</si>
  <si>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</si>
  <si>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</si>
  <si>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</si>
  <si>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</si>
  <si>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</si>
  <si>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</si>
  <si>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</si>
  <si>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</si>
  <si>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</si>
  <si>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</si>
  <si>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</si>
  <si>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</si>
  <si>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</si>
  <si>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</si>
  <si>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</si>
  <si>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</si>
  <si>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</si>
  <si>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</si>
  <si>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</si>
  <si>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</si>
  <si>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</si>
  <si>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</si>
  <si>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</si>
  <si>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</si>
  <si>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</si>
  <si>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</si>
  <si>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</si>
  <si>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</si>
  <si>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</si>
  <si>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</si>
  <si>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</si>
  <si>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</si>
  <si>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</si>
  <si>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</si>
  <si>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</si>
  <si>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</si>
  <si>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</si>
  <si>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</si>
  <si>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</si>
  <si>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</si>
  <si>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</si>
  <si>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</si>
  <si>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</si>
  <si>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</si>
  <si>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</si>
  <si>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</si>
  <si>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</si>
  <si>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</si>
  <si>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</si>
  <si>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</si>
  <si>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</si>
  <si>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</si>
  <si>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</si>
  <si>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</si>
  <si>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</si>
  <si>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</si>
  <si>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</si>
  <si>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</si>
  <si>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</si>
  <si>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</si>
  <si>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</si>
  <si>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</si>
  <si>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</si>
  <si>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</si>
  <si>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</si>
  <si>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</si>
  <si>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</si>
  <si>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</si>
  <si>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</si>
  <si>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</si>
  <si>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</si>
  <si>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</si>
  <si>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</si>
  <si>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</si>
  <si>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</si>
  <si>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</si>
  <si>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</si>
  <si>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</si>
  <si>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</si>
  <si>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</si>
  <si>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</si>
  <si>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</si>
  <si>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</si>
  <si>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</si>
  <si>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</si>
  <si>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</si>
  <si>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</si>
  <si>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</si>
  <si>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</si>
  <si>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</si>
  <si>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</si>
  <si>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</si>
  <si>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</si>
  <si>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</si>
  <si>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</si>
  <si>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</si>
  <si>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</si>
  <si>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</si>
  <si>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</si>
  <si>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</si>
  <si>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</si>
  <si>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</si>
  <si>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</si>
  <si>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</si>
  <si>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</si>
  <si>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</si>
  <si>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</si>
  <si>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</si>
  <si>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</si>
  <si>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</si>
  <si>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</si>
  <si>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Tupã (SP)</t>
  </si>
  <si>
    <t>São Bernardo do Campo (SP)</t>
  </si>
  <si>
    <t>Manafrinópolis (PR)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</si>
  <si>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</si>
  <si>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</si>
  <si>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</si>
  <si>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</si>
  <si>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</si>
  <si>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</si>
  <si>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</si>
  <si>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</si>
  <si>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</si>
  <si>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</si>
  <si>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Nova Santa Rita (RS)</t>
  </si>
  <si>
    <t>8. % Comunicações respondidas por Total de comunicações recebidas - 2019</t>
  </si>
  <si>
    <t>SANTA CRUZ DO SUL (RS)</t>
  </si>
  <si>
    <t>SANTA VITÓRIA DO PALMAR (RS)</t>
  </si>
  <si>
    <t>AUDI</t>
  </si>
  <si>
    <t>Petrópolis (RJ)</t>
  </si>
  <si>
    <t>Pelotas(RS)</t>
  </si>
  <si>
    <t>Aplicativo</t>
  </si>
  <si>
    <t>Carazinho(RS)</t>
  </si>
  <si>
    <t>Três Passos (RS)</t>
  </si>
  <si>
    <t>Urupês (SP)</t>
  </si>
  <si>
    <t>Clevelandia (PR)</t>
  </si>
  <si>
    <t>Dois Vizinhos (PR)</t>
  </si>
  <si>
    <t>Santo Angelo (RS)</t>
  </si>
  <si>
    <t>APLA</t>
  </si>
  <si>
    <t>AJUR</t>
  </si>
  <si>
    <t>DTI</t>
  </si>
  <si>
    <t>DGO</t>
  </si>
  <si>
    <t>DMU*</t>
  </si>
  <si>
    <t>DGAD</t>
  </si>
  <si>
    <t>DIE</t>
  </si>
  <si>
    <t>DGE</t>
  </si>
  <si>
    <t>Campos dos Goytacazes (RJ)</t>
  </si>
  <si>
    <t>Araguaiana (TO)</t>
  </si>
  <si>
    <t>Jaboatão (PE)</t>
  </si>
  <si>
    <t>Monte Mor (SP)</t>
  </si>
  <si>
    <t>Osasco (SP)</t>
  </si>
  <si>
    <t>DCE*</t>
  </si>
  <si>
    <t>GAP</t>
  </si>
  <si>
    <t>DEC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</si>
</sst>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5" borderId="23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right" vertical="center" indent="1"/>
    </xf>
    <xf numFmtId="2" fontId="17" fillId="9" borderId="0" xfId="0" applyNumberFormat="1" applyFont="1" applyFill="1" applyBorder="1" applyAlignment="1">
      <alignment horizontal="right" vertical="center" indent="1"/>
    </xf>
    <xf numFmtId="0" fontId="17" fillId="5" borderId="23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7" fillId="5" borderId="23" xfId="0" quotePrefix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0" fontId="24" fillId="0" borderId="8" xfId="0" applyFont="1" applyBorder="1" applyAlignment="1">
      <alignment horizontal="right" vertical="center" indent="1"/>
    </xf>
    <xf numFmtId="0" fontId="18" fillId="0" borderId="7" xfId="0" applyFont="1" applyBorder="1" applyAlignment="1">
      <alignment horizontal="left" vertical="top" wrapText="1"/>
    </xf>
    <xf numFmtId="0" fontId="0" fillId="9" borderId="0" xfId="0" applyFill="1" applyAlignment="1">
      <alignment horizontal="center"/>
    </xf>
    <xf numFmtId="0" fontId="0" fillId="0" borderId="0" xfId="0" applyBorder="1"/>
    <xf numFmtId="0" fontId="27" fillId="0" borderId="0" xfId="0" applyFont="1" applyBorder="1"/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33" xfId="0" applyBorder="1"/>
    <xf numFmtId="0" fontId="18" fillId="0" borderId="8" xfId="0" quotePrefix="1" applyFont="1" applyBorder="1" applyAlignment="1">
      <alignment horizontal="right" vertical="center" indent="1"/>
    </xf>
    <xf numFmtId="164" fontId="8" fillId="9" borderId="27" xfId="1" applyNumberFormat="1" applyFont="1" applyFill="1" applyBorder="1" applyAlignment="1">
      <alignment horizontal="center" vertical="center" wrapText="1"/>
    </xf>
    <xf numFmtId="164" fontId="8" fillId="9" borderId="34" xfId="1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164" fontId="9" fillId="9" borderId="27" xfId="1" applyNumberFormat="1" applyFont="1" applyFill="1" applyBorder="1"/>
    <xf numFmtId="165" fontId="9" fillId="9" borderId="34" xfId="1" applyNumberFormat="1" applyFont="1" applyFill="1" applyBorder="1"/>
    <xf numFmtId="0" fontId="9" fillId="9" borderId="4" xfId="0" applyFont="1" applyFill="1" applyBorder="1" applyAlignment="1"/>
    <xf numFmtId="164" fontId="9" fillId="9" borderId="4" xfId="1" applyNumberFormat="1" applyFont="1" applyFill="1" applyBorder="1"/>
    <xf numFmtId="0" fontId="9" fillId="9" borderId="4" xfId="0" applyFont="1" applyFill="1" applyBorder="1" applyAlignment="1">
      <alignment horizontal="left"/>
    </xf>
    <xf numFmtId="164" fontId="9" fillId="9" borderId="27" xfId="1" applyNumberFormat="1" applyFont="1" applyFill="1" applyBorder="1" applyAlignment="1">
      <alignment horizontal="left"/>
    </xf>
    <xf numFmtId="164" fontId="10" fillId="9" borderId="34" xfId="0" applyNumberFormat="1" applyFont="1" applyFill="1" applyBorder="1"/>
    <xf numFmtId="0" fontId="3" fillId="9" borderId="4" xfId="0" applyFont="1" applyFill="1" applyBorder="1"/>
    <xf numFmtId="164" fontId="11" fillId="0" borderId="27" xfId="1" applyNumberFormat="1" applyFont="1" applyBorder="1"/>
    <xf numFmtId="164" fontId="11" fillId="0" borderId="34" xfId="1" applyNumberFormat="1" applyFont="1" applyBorder="1"/>
    <xf numFmtId="0" fontId="3" fillId="0" borderId="4" xfId="0" applyFont="1" applyBorder="1"/>
    <xf numFmtId="0" fontId="18" fillId="0" borderId="0" xfId="0" applyFont="1" applyAlignment="1" applyProtection="1">
      <alignment horizontal="left"/>
      <protection locked="0"/>
    </xf>
    <xf numFmtId="0" fontId="18" fillId="0" borderId="26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35" xfId="0" applyFont="1" applyBorder="1"/>
    <xf numFmtId="0" fontId="19" fillId="0" borderId="36" xfId="0" applyFont="1" applyBorder="1" applyAlignment="1">
      <alignment horizontal="right" indent="2"/>
    </xf>
    <xf numFmtId="0" fontId="18" fillId="0" borderId="36" xfId="0" applyFont="1" applyBorder="1" applyAlignment="1">
      <alignment horizontal="right" vertical="center" indent="1"/>
    </xf>
    <xf numFmtId="0" fontId="18" fillId="0" borderId="36" xfId="0" applyFont="1" applyBorder="1" applyAlignment="1">
      <alignment horizontal="right" vertical="center" indent="2"/>
    </xf>
    <xf numFmtId="0" fontId="18" fillId="0" borderId="21" xfId="0" applyFont="1" applyBorder="1" applyAlignment="1">
      <alignment horizontal="right" vertical="center" indent="2"/>
    </xf>
    <xf numFmtId="0" fontId="18" fillId="10" borderId="8" xfId="0" applyFont="1" applyFill="1" applyBorder="1" applyAlignment="1">
      <alignment horizontal="right" vertical="center" indent="1"/>
    </xf>
    <xf numFmtId="0" fontId="17" fillId="6" borderId="19" xfId="0" applyFont="1" applyFill="1" applyBorder="1" applyAlignment="1">
      <alignment horizontal="left" vertical="center"/>
    </xf>
    <xf numFmtId="0" fontId="17" fillId="5" borderId="1" xfId="0" applyFont="1" applyFill="1" applyBorder="1" applyAlignment="1" applyProtection="1">
      <alignment horizontal="center"/>
      <protection locked="0"/>
    </xf>
    <xf numFmtId="0" fontId="17" fillId="5" borderId="27" xfId="0" applyFont="1" applyFill="1" applyBorder="1" applyAlignment="1" applyProtection="1">
      <alignment horizontal="center"/>
      <protection locked="0"/>
    </xf>
    <xf numFmtId="0" fontId="17" fillId="6" borderId="25" xfId="0" applyFont="1" applyFill="1" applyBorder="1" applyAlignment="1">
      <alignment horizontal="left" vertical="center"/>
    </xf>
    <xf numFmtId="0" fontId="17" fillId="6" borderId="19" xfId="0" applyFont="1" applyFill="1" applyBorder="1" applyAlignment="1" applyProtection="1">
      <alignment horizontal="left" vertical="center"/>
      <protection locked="0"/>
    </xf>
    <xf numFmtId="0" fontId="17" fillId="5" borderId="23" xfId="0" applyFont="1" applyFill="1" applyBorder="1" applyAlignment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22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28" xfId="0" applyFont="1" applyFill="1" applyBorder="1" applyAlignment="1" applyProtection="1">
      <alignment horizontal="center" vertical="center"/>
      <protection locked="0"/>
    </xf>
    <xf numFmtId="2" fontId="18" fillId="0" borderId="0" xfId="0" applyNumberFormat="1" applyFont="1" applyBorder="1" applyAlignment="1" applyProtection="1">
      <alignment horizontal="right" vertical="center" indent="4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27" xfId="0" applyNumberFormat="1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connections" Target="connection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Out/ 2019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</c:title>
    <c:view3D>
      <c:rotX val="40"/>
      <c:rotY val="40"/>
      <c:depthPercent val="70"/>
      <c:perspective val="30"/>
    </c:view3D>
    <c:plotArea>
      <c:layout>
        <c:manualLayout>
          <c:layoutTarget val="inner"/>
          <c:xMode val="edge"/>
          <c:yMode val="edge"/>
          <c:x val="5.5983880104520892E-2"/>
          <c:y val="0.25568684397282715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844E-2"/>
                  <c:y val="5.808850638194316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Ouvidoria'!$A$5:$A$11</c:f>
              <c:strCache>
                <c:ptCount val="7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Aplicativo</c:v>
                </c:pt>
                <c:pt idx="5">
                  <c:v>WhatsApp</c:v>
                </c:pt>
                <c:pt idx="6">
                  <c:v>Atendimento Pessoal</c:v>
                </c:pt>
              </c:strCache>
            </c:strRef>
          </c:cat>
          <c:val>
            <c:numRef>
              <c:f>'TAB8 Comunicacoes Ouvidoria'!$W$5:$W$11</c:f>
              <c:numCache>
                <c:formatCode>General</c:formatCode>
                <c:ptCount val="7"/>
                <c:pt idx="0">
                  <c:v>12</c:v>
                </c:pt>
                <c:pt idx="1">
                  <c:v>509</c:v>
                </c:pt>
                <c:pt idx="2">
                  <c:v>0</c:v>
                </c:pt>
                <c:pt idx="3">
                  <c:v>460</c:v>
                </c:pt>
                <c:pt idx="4">
                  <c:v>60</c:v>
                </c:pt>
                <c:pt idx="5">
                  <c:v>63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415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79"/>
          <c:h val="0.46458892242139327"/>
        </c:manualLayout>
      </c:layout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7" footer="0.314960620000008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Out/2019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plotArea>
      <c:layout>
        <c:manualLayout>
          <c:layoutTarget val="inner"/>
          <c:xMode val="edge"/>
          <c:yMode val="edge"/>
          <c:x val="0.33229615048118516"/>
          <c:y val="0.27297579685034556"/>
          <c:w val="0.61153149606299262"/>
          <c:h val="0.58432886497733516"/>
        </c:manualLayout>
      </c:layout>
      <c:barChart>
        <c:barDir val="bar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'TAB8 Comunicacoes Ouvidoria'!$A$14:$A$20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'TAB8 Comunicacoes Ouvidoria'!$W$14:$W$20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291</c:v>
                </c:pt>
                <c:pt idx="3">
                  <c:v>416</c:v>
                </c:pt>
                <c:pt idx="4">
                  <c:v>280</c:v>
                </c:pt>
                <c:pt idx="5">
                  <c:v>105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axId val="92284032"/>
        <c:axId val="92285568"/>
      </c:barChart>
      <c:catAx>
        <c:axId val="92284032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2285568"/>
        <c:crosses val="autoZero"/>
        <c:auto val="1"/>
        <c:lblAlgn val="ctr"/>
        <c:lblOffset val="100"/>
      </c:catAx>
      <c:valAx>
        <c:axId val="92285568"/>
        <c:scaling>
          <c:orientation val="minMax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2284032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Out/ 2019</a:t>
            </a:r>
          </a:p>
        </c:rich>
      </c:tx>
      <c:layout>
        <c:manualLayout>
          <c:xMode val="edge"/>
          <c:yMode val="edge"/>
          <c:x val="0.14962139896530524"/>
          <c:y val="6.0192616959064971E-2"/>
        </c:manualLayout>
      </c:layout>
      <c:overlay val="1"/>
    </c:title>
    <c:view3D>
      <c:rotX val="40"/>
      <c:rotY val="64"/>
      <c:perspective val="20"/>
    </c:view3D>
    <c:plotArea>
      <c:layout>
        <c:manualLayout>
          <c:layoutTarget val="inner"/>
          <c:xMode val="edge"/>
          <c:yMode val="edge"/>
          <c:x val="6.729957135125042E-2"/>
          <c:y val="0.31056944215740367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4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7.3399657746614014E-2"/>
                  <c:y val="7.088925438596489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Ouvidoria'!$A$23:$A$25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'TAB8 Comunicacoes Ouvidoria'!$W$23:$W$25</c:f>
              <c:numCache>
                <c:formatCode>General</c:formatCode>
                <c:ptCount val="3"/>
                <c:pt idx="0">
                  <c:v>246</c:v>
                </c:pt>
                <c:pt idx="1">
                  <c:v>719</c:v>
                </c:pt>
                <c:pt idx="2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Percent val="1"/>
        </c:dLbls>
      </c:pie3DChart>
    </c:plotArea>
    <c:legend>
      <c:legendPos val="r"/>
      <c:layout/>
      <c:overlay val="1"/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Out/ 2019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934E-2"/>
        </c:manualLayout>
      </c:layout>
    </c:title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81"/>
                  <c:y val="3.147363941984735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Ouvidoria'!$A$28:$A$29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'TAB8 Comunicacoes Ouvidoria'!$X$28:$X$29</c:f>
              <c:numCache>
                <c:formatCode>0.00</c:formatCode>
                <c:ptCount val="2"/>
                <c:pt idx="0">
                  <c:v>66.426642664266424</c:v>
                </c:pt>
                <c:pt idx="1">
                  <c:v>33.573357335733576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Percent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83"/>
          <c:h val="0.16732873528378817"/>
        </c:manualLayout>
      </c:layout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Out/ 2019</a:t>
            </a:r>
            <a:endParaRPr lang="pt-BR" sz="800" b="0" i="1"/>
          </a:p>
        </c:rich>
      </c:tx>
      <c:layout/>
    </c:title>
    <c:view3D>
      <c:rotX val="40"/>
      <c:rotY val="140"/>
      <c:perspective val="0"/>
    </c:view3D>
    <c:plotArea>
      <c:layout>
        <c:manualLayout>
          <c:layoutTarget val="inner"/>
          <c:xMode val="edge"/>
          <c:yMode val="edge"/>
          <c:x val="2.6378899871096592E-3"/>
          <c:y val="0.27223562268049623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30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512E-2"/>
                  <c:y val="-0.17237518903025256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264E-2"/>
                  <c:y val="-0.16070677186421095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150465175927434"/>
                  <c:y val="3.1500973977123793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422E-2"/>
                  <c:y val="9.1433263714097004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8.255767350004066E-2"/>
                  <c:y val="0.10030780372985676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0914179473834502"/>
                  <c:y val="2.4842154502244342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6"/>
                  <c:y val="-0.11439668246670011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Ouvidoria'!$A$32:$A$40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'TAB8 Comunicacoes Ouvidoria'!$W$32:$W$40</c:f>
              <c:numCache>
                <c:formatCode>General</c:formatCode>
                <c:ptCount val="9"/>
                <c:pt idx="0">
                  <c:v>187</c:v>
                </c:pt>
                <c:pt idx="1">
                  <c:v>155</c:v>
                </c:pt>
                <c:pt idx="2">
                  <c:v>204</c:v>
                </c:pt>
                <c:pt idx="3">
                  <c:v>40</c:v>
                </c:pt>
                <c:pt idx="4">
                  <c:v>140</c:v>
                </c:pt>
                <c:pt idx="5">
                  <c:v>186</c:v>
                </c:pt>
                <c:pt idx="6">
                  <c:v>96</c:v>
                </c:pt>
                <c:pt idx="7">
                  <c:v>0</c:v>
                </c:pt>
                <c:pt idx="8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364"/>
          <c:h val="0.69745906181248252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Out/ 2019</a:t>
            </a:r>
            <a:endParaRPr lang="pt-BR" sz="800" b="0" i="1"/>
          </a:p>
        </c:rich>
      </c:tx>
      <c:layout/>
    </c:title>
    <c:view3D>
      <c:rotX val="30"/>
      <c:rotY val="160"/>
      <c:perspective val="0"/>
    </c:view3D>
    <c:plotArea>
      <c:layout>
        <c:manualLayout>
          <c:layoutTarget val="inner"/>
          <c:xMode val="edge"/>
          <c:yMode val="edge"/>
          <c:x val="5.6290970866052304E-3"/>
          <c:y val="0.23276031346507614"/>
          <c:w val="0.80879264776380555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68"/>
                  <c:y val="0.11416680419289209"/>
                </c:manualLayout>
              </c:layout>
              <c:dLblPos val="bestFit"/>
              <c:showLegendKey val="1"/>
              <c:showPercent val="1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Percent val="1"/>
            <c:separator>; 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Ouvidoria'!$A$43:$A$66</c:f>
              <c:strCache>
                <c:ptCount val="24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  <c:pt idx="19">
                  <c:v>DGO</c:v>
                </c:pt>
                <c:pt idx="20">
                  <c:v>DEC</c:v>
                </c:pt>
                <c:pt idx="21">
                  <c:v>DIE</c:v>
                </c:pt>
                <c:pt idx="22">
                  <c:v>GAP</c:v>
                </c:pt>
                <c:pt idx="23">
                  <c:v>DGE</c:v>
                </c:pt>
              </c:strCache>
            </c:strRef>
          </c:cat>
          <c:val>
            <c:numRef>
              <c:f>'TAB8 Comunicacoes Ouvidoria'!$W$43:$W$66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70</c:v>
                </c:pt>
                <c:pt idx="6">
                  <c:v>7</c:v>
                </c:pt>
                <c:pt idx="7">
                  <c:v>1</c:v>
                </c:pt>
                <c:pt idx="8">
                  <c:v>19</c:v>
                </c:pt>
                <c:pt idx="9">
                  <c:v>8</c:v>
                </c:pt>
                <c:pt idx="10">
                  <c:v>7</c:v>
                </c:pt>
                <c:pt idx="11">
                  <c:v>22</c:v>
                </c:pt>
                <c:pt idx="12">
                  <c:v>56</c:v>
                </c:pt>
                <c:pt idx="13">
                  <c:v>28</c:v>
                </c:pt>
                <c:pt idx="14">
                  <c:v>0</c:v>
                </c:pt>
                <c:pt idx="15">
                  <c:v>3</c:v>
                </c:pt>
                <c:pt idx="16">
                  <c:v>10</c:v>
                </c:pt>
                <c:pt idx="17">
                  <c:v>795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Ouvidoria'!$A$43:$A$61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</c:strCache>
            </c:strRef>
          </c:cat>
          <c:val>
            <c:numRef>
              <c:f>'TAB8 Comunicacoes Ouvidoria'!$X$43:$X$61</c:f>
              <c:numCache>
                <c:formatCode>0.00</c:formatCode>
                <c:ptCount val="19"/>
                <c:pt idx="0">
                  <c:v>0</c:v>
                </c:pt>
                <c:pt idx="1">
                  <c:v>0.19175455417066153</c:v>
                </c:pt>
                <c:pt idx="2">
                  <c:v>0</c:v>
                </c:pt>
                <c:pt idx="3">
                  <c:v>0.4793863854266539</c:v>
                </c:pt>
                <c:pt idx="4">
                  <c:v>0</c:v>
                </c:pt>
                <c:pt idx="5">
                  <c:v>6.7114093959731544</c:v>
                </c:pt>
                <c:pt idx="6">
                  <c:v>0.67114093959731547</c:v>
                </c:pt>
                <c:pt idx="7">
                  <c:v>9.5877277085330767E-2</c:v>
                </c:pt>
                <c:pt idx="8">
                  <c:v>1.8216682646212849</c:v>
                </c:pt>
                <c:pt idx="9">
                  <c:v>0.76701821668264614</c:v>
                </c:pt>
                <c:pt idx="10">
                  <c:v>0.67114093959731547</c:v>
                </c:pt>
                <c:pt idx="11">
                  <c:v>2.109300095877277</c:v>
                </c:pt>
                <c:pt idx="12">
                  <c:v>5.3691275167785237</c:v>
                </c:pt>
                <c:pt idx="13">
                  <c:v>2.6845637583892619</c:v>
                </c:pt>
                <c:pt idx="14">
                  <c:v>0</c:v>
                </c:pt>
                <c:pt idx="15">
                  <c:v>0.28763183125599234</c:v>
                </c:pt>
                <c:pt idx="16">
                  <c:v>0.95877277085330781</c:v>
                </c:pt>
                <c:pt idx="17">
                  <c:v>76.222435282837964</c:v>
                </c:pt>
                <c:pt idx="18">
                  <c:v>0.95877277085330781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Percent val="1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808"/>
        </c:manualLayout>
      </c:layout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Out/ 2019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</c:title>
    <c:view3D>
      <c:rotX val="40"/>
      <c:rotY val="70"/>
      <c:perspective val="0"/>
    </c:view3D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Ouvidoria'!$C$71:$K$71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'TAB8 Comunicacoes Ouvidoria'!$C$92:$K$92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65</c:v>
                </c:pt>
                <c:pt idx="3">
                  <c:v>82</c:v>
                </c:pt>
                <c:pt idx="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EA4-430D-8F53-229411BAD921}"/>
            </c:ext>
          </c:extLst>
        </c:ser>
      </c:pie3DChart>
    </c:plotArea>
    <c:legend>
      <c:legendPos val="r"/>
      <c:layout>
        <c:manualLayout>
          <c:xMode val="edge"/>
          <c:yMode val="edge"/>
          <c:x val="0.84700361134950486"/>
          <c:y val="0.24326985534808421"/>
          <c:w val="0.10430267631280025"/>
          <c:h val="0.6393967885768056"/>
        </c:manualLayout>
      </c:layout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ysClr val="window" lastClr="FFFFFF">
        <a:alpha val="81000"/>
      </a:sys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Out/ 2019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611"/>
          <c:y val="4.1640390960647096E-2"/>
        </c:manualLayout>
      </c:layout>
    </c:title>
    <c:view3D>
      <c:rotX val="30"/>
      <c:rotY val="50"/>
      <c:perspective val="0"/>
    </c:view3D>
    <c:plotArea>
      <c:layout>
        <c:manualLayout>
          <c:layoutTarget val="inner"/>
          <c:xMode val="edge"/>
          <c:yMode val="edge"/>
          <c:x val="0.12143457193748386"/>
          <c:y val="0.1989481702818763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7.54905120837564E-2"/>
                  <c:y val="1.354884803984288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22"/>
                  <c:y val="-0.180093856436957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9"/>
                  <c:y val="3.873029959587329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4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895E-3"/>
                  <c:y val="0.16365147247781456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897E-2"/>
                  <c:y val="0.1073112584615061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9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9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246E-2"/>
                  <c:y val="-2.1880331418166936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61E-2"/>
                  <c:y val="-0.1234369825689610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99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91E-2"/>
                  <c:y val="-2.1851186787573531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7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845E-2"/>
                  <c:y val="-4.178052489033939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Ouvidoria'!$A$72:$A$90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DAF</c:v>
                </c:pt>
                <c:pt idx="4">
                  <c:v>DAP</c:v>
                </c:pt>
                <c:pt idx="5">
                  <c:v>DAE</c:v>
                </c:pt>
                <c:pt idx="6">
                  <c:v>DCE</c:v>
                </c:pt>
                <c:pt idx="7">
                  <c:v>DTI</c:v>
                </c:pt>
                <c:pt idx="8">
                  <c:v>DGO</c:v>
                </c:pt>
                <c:pt idx="9">
                  <c:v>DGP</c:v>
                </c:pt>
                <c:pt idx="10">
                  <c:v>DGCE</c:v>
                </c:pt>
                <c:pt idx="11">
                  <c:v>DGAD</c:v>
                </c:pt>
                <c:pt idx="12">
                  <c:v>DLC</c:v>
                </c:pt>
                <c:pt idx="13">
                  <c:v>DGE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  <c:pt idx="18">
                  <c:v>DEC</c:v>
                </c:pt>
              </c:strCache>
            </c:strRef>
          </c:cat>
          <c:val>
            <c:numRef>
              <c:f>'TAB8 Comunicacoes Ouvidoria'!$M$72:$M$90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101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24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38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25-449F-A866-47F5B223E0E2}"/>
            </c:ext>
          </c:extLst>
        </c:ser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643"/>
          <c:y val="0.18409891392573671"/>
          <c:w val="0.10113863157801772"/>
          <c:h val="0.72157943858524465"/>
        </c:manualLayout>
      </c:layout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94</xdr:row>
      <xdr:rowOff>95250</xdr:rowOff>
    </xdr:from>
    <xdr:to>
      <xdr:col>5</xdr:col>
      <xdr:colOff>432955</xdr:colOff>
      <xdr:row>108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20779</xdr:colOff>
      <xdr:row>94</xdr:row>
      <xdr:rowOff>112568</xdr:rowOff>
    </xdr:from>
    <xdr:to>
      <xdr:col>19</xdr:col>
      <xdr:colOff>43295</xdr:colOff>
      <xdr:row>109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110</xdr:row>
      <xdr:rowOff>25977</xdr:rowOff>
    </xdr:from>
    <xdr:to>
      <xdr:col>5</xdr:col>
      <xdr:colOff>415637</xdr:colOff>
      <xdr:row>124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110</xdr:row>
      <xdr:rowOff>34635</xdr:rowOff>
    </xdr:from>
    <xdr:to>
      <xdr:col>19</xdr:col>
      <xdr:colOff>95250</xdr:colOff>
      <xdr:row>124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126</xdr:row>
      <xdr:rowOff>0</xdr:rowOff>
    </xdr:from>
    <xdr:to>
      <xdr:col>5</xdr:col>
      <xdr:colOff>346365</xdr:colOff>
      <xdr:row>140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508000</xdr:colOff>
      <xdr:row>126</xdr:row>
      <xdr:rowOff>10583</xdr:rowOff>
    </xdr:from>
    <xdr:to>
      <xdr:col>19</xdr:col>
      <xdr:colOff>95251</xdr:colOff>
      <xdr:row>140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141</xdr:row>
      <xdr:rowOff>147205</xdr:rowOff>
    </xdr:from>
    <xdr:to>
      <xdr:col>5</xdr:col>
      <xdr:colOff>337705</xdr:colOff>
      <xdr:row>156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8658</xdr:colOff>
      <xdr:row>141</xdr:row>
      <xdr:rowOff>164523</xdr:rowOff>
    </xdr:from>
    <xdr:to>
      <xdr:col>19</xdr:col>
      <xdr:colOff>43294</xdr:colOff>
      <xdr:row>156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Jun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SET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AGO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&#243;pia%20de%20Controle%20DPE%20Mensal%20Jul%20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ontrole%20DPE%20Mensal%20out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Angelina</v>
          </cell>
          <cell r="S6">
            <v>1</v>
          </cell>
        </row>
        <row r="7">
          <cell r="R7" t="str">
            <v>Ascurra</v>
          </cell>
          <cell r="S7">
            <v>1</v>
          </cell>
        </row>
        <row r="8">
          <cell r="R8" t="str">
            <v>Balneário Camboriú</v>
          </cell>
          <cell r="S8">
            <v>2</v>
          </cell>
        </row>
        <row r="9">
          <cell r="R9" t="str">
            <v>Barra Velha</v>
          </cell>
          <cell r="S9">
            <v>3</v>
          </cell>
        </row>
        <row r="10">
          <cell r="R10" t="str">
            <v>Blumenau</v>
          </cell>
          <cell r="S10">
            <v>1</v>
          </cell>
        </row>
        <row r="11">
          <cell r="R11" t="str">
            <v>Braço do Trombudo</v>
          </cell>
          <cell r="S11">
            <v>1</v>
          </cell>
        </row>
        <row r="12">
          <cell r="R12" t="str">
            <v>Campo Erê</v>
          </cell>
          <cell r="S12">
            <v>1</v>
          </cell>
        </row>
        <row r="13">
          <cell r="R13" t="str">
            <v>Caçador</v>
          </cell>
          <cell r="S13">
            <v>2</v>
          </cell>
        </row>
        <row r="14">
          <cell r="R14" t="str">
            <v>Camboriú</v>
          </cell>
          <cell r="S14">
            <v>3</v>
          </cell>
        </row>
        <row r="15">
          <cell r="R15" t="str">
            <v xml:space="preserve">Campos Novos </v>
          </cell>
          <cell r="S15">
            <v>1</v>
          </cell>
        </row>
        <row r="16">
          <cell r="R16" t="str">
            <v>Canelinha</v>
          </cell>
          <cell r="S16">
            <v>1</v>
          </cell>
        </row>
        <row r="17">
          <cell r="R17" t="str">
            <v>Criciúma</v>
          </cell>
          <cell r="S17">
            <v>4</v>
          </cell>
        </row>
        <row r="18">
          <cell r="R18" t="str">
            <v>Florianópolis</v>
          </cell>
          <cell r="S18">
            <v>22</v>
          </cell>
        </row>
        <row r="19">
          <cell r="R19" t="str">
            <v>Garopaba</v>
          </cell>
          <cell r="S19">
            <v>1</v>
          </cell>
        </row>
        <row r="20">
          <cell r="R20" t="str">
            <v>Gaspar</v>
          </cell>
          <cell r="S20">
            <v>1</v>
          </cell>
        </row>
        <row r="21">
          <cell r="R21" t="str">
            <v>Guaramirim</v>
          </cell>
          <cell r="S21">
            <v>2</v>
          </cell>
        </row>
        <row r="22">
          <cell r="R22" t="str">
            <v>Xanxerê</v>
          </cell>
          <cell r="S22">
            <v>1</v>
          </cell>
        </row>
        <row r="23">
          <cell r="R23" t="str">
            <v>Ibiam</v>
          </cell>
          <cell r="S23">
            <v>2</v>
          </cell>
        </row>
        <row r="24">
          <cell r="R24" t="str">
            <v>Ibicaré</v>
          </cell>
          <cell r="S24">
            <v>2</v>
          </cell>
        </row>
        <row r="25">
          <cell r="R25" t="str">
            <v>Içara</v>
          </cell>
          <cell r="S25">
            <v>4</v>
          </cell>
        </row>
        <row r="26">
          <cell r="R26" t="str">
            <v>Indaial</v>
          </cell>
          <cell r="S26">
            <v>1</v>
          </cell>
        </row>
        <row r="27">
          <cell r="R27" t="str">
            <v>Itá</v>
          </cell>
          <cell r="S27">
            <v>1</v>
          </cell>
        </row>
        <row r="28">
          <cell r="R28" t="str">
            <v>Imbituba</v>
          </cell>
          <cell r="S28">
            <v>7</v>
          </cell>
        </row>
        <row r="29">
          <cell r="R29" t="str">
            <v>Itaiópolis</v>
          </cell>
          <cell r="S29">
            <v>2</v>
          </cell>
        </row>
        <row r="30">
          <cell r="R30" t="str">
            <v>Ituporanga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1</v>
          </cell>
        </row>
        <row r="34">
          <cell r="R34" t="str">
            <v>Joinville</v>
          </cell>
          <cell r="S34">
            <v>3</v>
          </cell>
        </row>
        <row r="35">
          <cell r="R35" t="str">
            <v>Lages</v>
          </cell>
          <cell r="S35">
            <v>1</v>
          </cell>
        </row>
        <row r="36">
          <cell r="R36" t="str">
            <v>Luiz Alves</v>
          </cell>
          <cell r="S36">
            <v>1</v>
          </cell>
        </row>
        <row r="37">
          <cell r="R37" t="str">
            <v>Macieira</v>
          </cell>
          <cell r="S37">
            <v>1</v>
          </cell>
        </row>
        <row r="38">
          <cell r="R38" t="str">
            <v>Matos Costa</v>
          </cell>
          <cell r="S38">
            <v>1</v>
          </cell>
        </row>
        <row r="39">
          <cell r="R39" t="str">
            <v>Monte Carlo</v>
          </cell>
          <cell r="S39">
            <v>1</v>
          </cell>
        </row>
        <row r="40">
          <cell r="R40" t="str">
            <v>Monte Castelo</v>
          </cell>
          <cell r="S40">
            <v>1</v>
          </cell>
        </row>
        <row r="41">
          <cell r="R41" t="str">
            <v>Não Identificado</v>
          </cell>
          <cell r="S41">
            <v>10</v>
          </cell>
        </row>
        <row r="42">
          <cell r="R42" t="str">
            <v>Nova Veneza</v>
          </cell>
          <cell r="S42">
            <v>1</v>
          </cell>
        </row>
        <row r="43">
          <cell r="R43" t="str">
            <v>Novo Horizonte</v>
          </cell>
          <cell r="S43">
            <v>1</v>
          </cell>
        </row>
        <row r="44">
          <cell r="R44" t="str">
            <v>Ouro</v>
          </cell>
          <cell r="S44">
            <v>1</v>
          </cell>
        </row>
        <row r="45">
          <cell r="R45" t="str">
            <v>Painel</v>
          </cell>
          <cell r="S45">
            <v>1</v>
          </cell>
        </row>
        <row r="46">
          <cell r="R46" t="str">
            <v>Penha</v>
          </cell>
          <cell r="S46">
            <v>1</v>
          </cell>
        </row>
        <row r="47">
          <cell r="R47" t="str">
            <v>Palhoça</v>
          </cell>
          <cell r="S47">
            <v>4</v>
          </cell>
        </row>
        <row r="48">
          <cell r="R48" t="str">
            <v>Piratuba</v>
          </cell>
          <cell r="S48">
            <v>1</v>
          </cell>
        </row>
        <row r="49">
          <cell r="R49" t="str">
            <v>Ponte Serrada</v>
          </cell>
          <cell r="S49">
            <v>1</v>
          </cell>
        </row>
        <row r="50">
          <cell r="R50" t="str">
            <v>Porto Belo</v>
          </cell>
          <cell r="S50">
            <v>5</v>
          </cell>
        </row>
        <row r="51">
          <cell r="R51" t="str">
            <v>Presidente Castelo Branco</v>
          </cell>
          <cell r="S51">
            <v>2</v>
          </cell>
        </row>
        <row r="52">
          <cell r="R52" t="str">
            <v>Presidente Getúlio</v>
          </cell>
          <cell r="S52">
            <v>1</v>
          </cell>
        </row>
        <row r="53">
          <cell r="R53" t="str">
            <v>Quilombo</v>
          </cell>
          <cell r="S53">
            <v>1</v>
          </cell>
        </row>
        <row r="54">
          <cell r="R54" t="str">
            <v>Rio do Sul</v>
          </cell>
          <cell r="S54">
            <v>2</v>
          </cell>
        </row>
        <row r="55">
          <cell r="R55" t="str">
            <v>São Carlos</v>
          </cell>
          <cell r="S55">
            <v>1</v>
          </cell>
        </row>
        <row r="56">
          <cell r="R56" t="str">
            <v>São Francisco do Sul</v>
          </cell>
          <cell r="S56">
            <v>1</v>
          </cell>
        </row>
        <row r="57">
          <cell r="R57" t="str">
            <v>São José</v>
          </cell>
          <cell r="S57">
            <v>1</v>
          </cell>
        </row>
        <row r="58">
          <cell r="R58" t="str">
            <v>São José do Cedro</v>
          </cell>
          <cell r="S58">
            <v>1</v>
          </cell>
        </row>
        <row r="59">
          <cell r="R59" t="str">
            <v>Taió</v>
          </cell>
          <cell r="S59">
            <v>3</v>
          </cell>
        </row>
        <row r="60">
          <cell r="R60" t="str">
            <v>Treviso</v>
          </cell>
          <cell r="S60">
            <v>1</v>
          </cell>
        </row>
        <row r="61">
          <cell r="R61" t="str">
            <v>Urussanga</v>
          </cell>
          <cell r="S61">
            <v>1</v>
          </cell>
        </row>
        <row r="62">
          <cell r="R62" t="str">
            <v>Vargem</v>
          </cell>
          <cell r="S62">
            <v>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 refreshError="1">
        <row r="6">
          <cell r="R6" t="str">
            <v>Agrolândia</v>
          </cell>
          <cell r="S6">
            <v>1</v>
          </cell>
        </row>
        <row r="7">
          <cell r="R7" t="str">
            <v>Antônio Carlos</v>
          </cell>
          <cell r="S7">
            <v>1</v>
          </cell>
        </row>
        <row r="8">
          <cell r="R8" t="str">
            <v>Araquari</v>
          </cell>
          <cell r="S8">
            <v>1</v>
          </cell>
        </row>
        <row r="9">
          <cell r="R9" t="str">
            <v>Arroio Trinta</v>
          </cell>
          <cell r="S9">
            <v>1</v>
          </cell>
        </row>
        <row r="10">
          <cell r="R10" t="str">
            <v>Balneário Arroio do Silva</v>
          </cell>
          <cell r="S10">
            <v>1</v>
          </cell>
        </row>
        <row r="11">
          <cell r="R11" t="str">
            <v>Barra Velha</v>
          </cell>
          <cell r="S11">
            <v>4</v>
          </cell>
        </row>
        <row r="12">
          <cell r="R12" t="str">
            <v>Biguaçu</v>
          </cell>
          <cell r="S12">
            <v>1</v>
          </cell>
        </row>
        <row r="13">
          <cell r="R13" t="str">
            <v>Bom Jesus do Oeste</v>
          </cell>
          <cell r="S13">
            <v>1</v>
          </cell>
        </row>
        <row r="14">
          <cell r="R14" t="str">
            <v>Bombinhas</v>
          </cell>
          <cell r="S14">
            <v>1</v>
          </cell>
        </row>
        <row r="15">
          <cell r="R15" t="str">
            <v>Caçador</v>
          </cell>
          <cell r="S15">
            <v>2</v>
          </cell>
        </row>
        <row r="16">
          <cell r="R16" t="str">
            <v>Campos Novos</v>
          </cell>
          <cell r="S16">
            <v>1</v>
          </cell>
        </row>
        <row r="17">
          <cell r="R17" t="str">
            <v>Chapecó</v>
          </cell>
          <cell r="S17">
            <v>5</v>
          </cell>
        </row>
        <row r="18">
          <cell r="R18" t="str">
            <v>Correia Pinto</v>
          </cell>
          <cell r="S18">
            <v>1</v>
          </cell>
        </row>
        <row r="19">
          <cell r="R19" t="str">
            <v>Criciúma</v>
          </cell>
          <cell r="S19">
            <v>1</v>
          </cell>
        </row>
        <row r="20">
          <cell r="R20" t="str">
            <v>Florianópolis</v>
          </cell>
          <cell r="S20">
            <v>13</v>
          </cell>
        </row>
        <row r="21">
          <cell r="R21" t="str">
            <v>Gaspar</v>
          </cell>
          <cell r="S21">
            <v>2</v>
          </cell>
        </row>
        <row r="22">
          <cell r="R22" t="str">
            <v>Grão Pará</v>
          </cell>
          <cell r="S22">
            <v>1</v>
          </cell>
        </row>
        <row r="23">
          <cell r="R23" t="str">
            <v>Guaramirim</v>
          </cell>
          <cell r="S23">
            <v>3</v>
          </cell>
        </row>
        <row r="24">
          <cell r="R24" t="str">
            <v>Herval Doeste</v>
          </cell>
          <cell r="S24">
            <v>5</v>
          </cell>
        </row>
        <row r="25">
          <cell r="R25" t="str">
            <v>Içara</v>
          </cell>
          <cell r="S25">
            <v>5</v>
          </cell>
        </row>
        <row r="26">
          <cell r="R26" t="str">
            <v>Ilhota</v>
          </cell>
          <cell r="S26">
            <v>2</v>
          </cell>
        </row>
        <row r="27">
          <cell r="R27" t="str">
            <v>Imarui</v>
          </cell>
          <cell r="S27">
            <v>1</v>
          </cell>
        </row>
        <row r="28">
          <cell r="R28" t="str">
            <v>Imbituba</v>
          </cell>
          <cell r="S28">
            <v>1</v>
          </cell>
        </row>
        <row r="29">
          <cell r="R29" t="str">
            <v>Imbuia</v>
          </cell>
          <cell r="S29">
            <v>1</v>
          </cell>
        </row>
        <row r="30">
          <cell r="R30" t="str">
            <v>Ipuaçu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3</v>
          </cell>
        </row>
        <row r="34">
          <cell r="R34" t="str">
            <v>Itajaí</v>
          </cell>
          <cell r="S34">
            <v>2</v>
          </cell>
        </row>
        <row r="35">
          <cell r="R35" t="str">
            <v>Itapoá</v>
          </cell>
          <cell r="S35">
            <v>1</v>
          </cell>
        </row>
        <row r="36">
          <cell r="R36" t="str">
            <v>Jaguaruna</v>
          </cell>
          <cell r="S36">
            <v>2</v>
          </cell>
        </row>
        <row r="37">
          <cell r="R37" t="str">
            <v>Jaraguá do Sul</v>
          </cell>
          <cell r="S37">
            <v>1</v>
          </cell>
        </row>
        <row r="38">
          <cell r="R38" t="str">
            <v>Joinville</v>
          </cell>
          <cell r="S38">
            <v>2</v>
          </cell>
        </row>
        <row r="39">
          <cell r="R39" t="str">
            <v>Laguna</v>
          </cell>
          <cell r="S39">
            <v>2</v>
          </cell>
        </row>
        <row r="40">
          <cell r="R40" t="str">
            <v>Mafra</v>
          </cell>
          <cell r="S40">
            <v>1</v>
          </cell>
        </row>
        <row r="41">
          <cell r="R41" t="str">
            <v>Marema</v>
          </cell>
          <cell r="S41">
            <v>1</v>
          </cell>
        </row>
        <row r="42">
          <cell r="R42" t="str">
            <v>Monte Castelo</v>
          </cell>
          <cell r="S42">
            <v>3</v>
          </cell>
        </row>
        <row r="43">
          <cell r="R43" t="str">
            <v>Morro da Fumaça</v>
          </cell>
          <cell r="S43">
            <v>2</v>
          </cell>
        </row>
        <row r="44">
          <cell r="R44" t="str">
            <v>Não Identificado</v>
          </cell>
          <cell r="S44">
            <v>23</v>
          </cell>
        </row>
        <row r="45">
          <cell r="R45" t="str">
            <v>Navegantes</v>
          </cell>
          <cell r="S45">
            <v>2</v>
          </cell>
        </row>
        <row r="46">
          <cell r="R46" t="str">
            <v>Ouro</v>
          </cell>
          <cell r="S46">
            <v>1</v>
          </cell>
        </row>
        <row r="47">
          <cell r="R47" t="str">
            <v>Palhoça</v>
          </cell>
          <cell r="S47">
            <v>2</v>
          </cell>
        </row>
        <row r="48">
          <cell r="R48" t="str">
            <v>Piçarras</v>
          </cell>
          <cell r="S48">
            <v>1</v>
          </cell>
        </row>
        <row r="49">
          <cell r="R49" t="str">
            <v>Porto Belo</v>
          </cell>
          <cell r="S49">
            <v>2</v>
          </cell>
        </row>
        <row r="50">
          <cell r="R50" t="str">
            <v>Rancho Queimado</v>
          </cell>
          <cell r="S50">
            <v>1</v>
          </cell>
        </row>
        <row r="51">
          <cell r="R51" t="str">
            <v>Rio do Sul</v>
          </cell>
          <cell r="S51">
            <v>2</v>
          </cell>
        </row>
        <row r="52">
          <cell r="R52" t="str">
            <v>Salete</v>
          </cell>
          <cell r="S52">
            <v>2</v>
          </cell>
        </row>
        <row r="53">
          <cell r="R53" t="str">
            <v>Santa Helena</v>
          </cell>
          <cell r="S53">
            <v>1</v>
          </cell>
        </row>
        <row r="54">
          <cell r="R54" t="str">
            <v>São Francisco do Sul</v>
          </cell>
          <cell r="S54">
            <v>1</v>
          </cell>
        </row>
        <row r="55">
          <cell r="R55" t="str">
            <v>São João do Sul</v>
          </cell>
          <cell r="S55">
            <v>1</v>
          </cell>
        </row>
        <row r="56">
          <cell r="R56" t="str">
            <v>São José</v>
          </cell>
          <cell r="S56">
            <v>1</v>
          </cell>
        </row>
        <row r="57">
          <cell r="R57" t="str">
            <v>São Lourenço do Oeste</v>
          </cell>
          <cell r="S57">
            <v>2</v>
          </cell>
        </row>
        <row r="58">
          <cell r="R58" t="str">
            <v>Sul Brasil</v>
          </cell>
          <cell r="S58">
            <v>1</v>
          </cell>
        </row>
        <row r="59">
          <cell r="R59" t="str">
            <v>Taió</v>
          </cell>
          <cell r="S59">
            <v>4</v>
          </cell>
        </row>
        <row r="60">
          <cell r="R60" t="str">
            <v>Tijucas</v>
          </cell>
          <cell r="S60">
            <v>2</v>
          </cell>
        </row>
        <row r="61">
          <cell r="R61" t="str">
            <v>Tijucas</v>
          </cell>
          <cell r="S61">
            <v>1</v>
          </cell>
        </row>
        <row r="62">
          <cell r="R62" t="str">
            <v>Treviso</v>
          </cell>
          <cell r="S62">
            <v>1</v>
          </cell>
        </row>
        <row r="63">
          <cell r="R63" t="str">
            <v>Urubici</v>
          </cell>
          <cell r="S63">
            <v>1</v>
          </cell>
        </row>
        <row r="64">
          <cell r="R64" t="str">
            <v>Urussanga</v>
          </cell>
          <cell r="S64">
            <v>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  <row r="54">
          <cell r="R54" t="str">
            <v>Urubici</v>
          </cell>
          <cell r="S54">
            <v>3</v>
          </cell>
        </row>
        <row r="55">
          <cell r="R55" t="str">
            <v>Urussanga</v>
          </cell>
          <cell r="S55">
            <v>1</v>
          </cell>
        </row>
        <row r="56">
          <cell r="R56" t="str">
            <v>Vargem</v>
          </cell>
          <cell r="S56">
            <v>1</v>
          </cell>
        </row>
        <row r="57">
          <cell r="R57" t="str">
            <v>Videira</v>
          </cell>
          <cell r="S57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Apiúna</v>
          </cell>
          <cell r="S6">
            <v>2</v>
          </cell>
        </row>
        <row r="7">
          <cell r="R7" t="str">
            <v>Araquari</v>
          </cell>
          <cell r="S7">
            <v>1</v>
          </cell>
        </row>
        <row r="8">
          <cell r="R8" t="str">
            <v>Balneário Camboriú</v>
          </cell>
          <cell r="S8">
            <v>1</v>
          </cell>
        </row>
        <row r="9">
          <cell r="R9" t="str">
            <v>Barra Velha</v>
          </cell>
          <cell r="S9">
            <v>3</v>
          </cell>
        </row>
        <row r="10">
          <cell r="R10" t="str">
            <v>Blumenau</v>
          </cell>
          <cell r="S10">
            <v>4</v>
          </cell>
        </row>
        <row r="11">
          <cell r="R11" t="str">
            <v>Brusque</v>
          </cell>
          <cell r="S11">
            <v>2</v>
          </cell>
        </row>
        <row r="12">
          <cell r="R12" t="str">
            <v>Caçador</v>
          </cell>
          <cell r="S12">
            <v>3</v>
          </cell>
        </row>
        <row r="13">
          <cell r="R13" t="str">
            <v>Celso Ramos</v>
          </cell>
          <cell r="S13">
            <v>1</v>
          </cell>
        </row>
        <row r="14">
          <cell r="R14" t="str">
            <v>Correia Pinto</v>
          </cell>
          <cell r="S14">
            <v>1</v>
          </cell>
        </row>
        <row r="15">
          <cell r="R15" t="str">
            <v>Criciúma</v>
          </cell>
          <cell r="S15">
            <v>9</v>
          </cell>
        </row>
        <row r="16">
          <cell r="R16" t="str">
            <v>Florianópolis</v>
          </cell>
          <cell r="S16">
            <v>15</v>
          </cell>
        </row>
        <row r="17">
          <cell r="R17" t="str">
            <v>Formosa do Sul</v>
          </cell>
          <cell r="S17">
            <v>1</v>
          </cell>
        </row>
        <row r="18">
          <cell r="R18" t="str">
            <v>Frei Rogério</v>
          </cell>
          <cell r="S18">
            <v>2</v>
          </cell>
        </row>
        <row r="19">
          <cell r="R19" t="str">
            <v>Gaspar</v>
          </cell>
          <cell r="S19">
            <v>2</v>
          </cell>
        </row>
        <row r="20">
          <cell r="R20" t="str">
            <v>Guaramirim</v>
          </cell>
          <cell r="S20">
            <v>4</v>
          </cell>
        </row>
        <row r="21">
          <cell r="R21" t="str">
            <v>Herval Doeste</v>
          </cell>
          <cell r="S21">
            <v>1</v>
          </cell>
        </row>
        <row r="22">
          <cell r="R22" t="str">
            <v>Ibiam</v>
          </cell>
          <cell r="S22">
            <v>2</v>
          </cell>
        </row>
        <row r="23">
          <cell r="R23" t="str">
            <v>Içara</v>
          </cell>
          <cell r="S23">
            <v>6</v>
          </cell>
        </row>
        <row r="24">
          <cell r="R24" t="str">
            <v>Imbituba</v>
          </cell>
          <cell r="S24">
            <v>6</v>
          </cell>
        </row>
        <row r="25">
          <cell r="R25" t="str">
            <v>Irati</v>
          </cell>
          <cell r="S25">
            <v>2</v>
          </cell>
        </row>
        <row r="26">
          <cell r="R26" t="str">
            <v>Irineópolis</v>
          </cell>
          <cell r="S26">
            <v>2</v>
          </cell>
        </row>
        <row r="27">
          <cell r="R27" t="str">
            <v>Itaiópolis</v>
          </cell>
          <cell r="S27">
            <v>2</v>
          </cell>
        </row>
        <row r="28">
          <cell r="R28" t="str">
            <v>Itapoá</v>
          </cell>
          <cell r="S28">
            <v>1</v>
          </cell>
        </row>
        <row r="29">
          <cell r="R29" t="str">
            <v>Jaguaruna</v>
          </cell>
          <cell r="S29">
            <v>1</v>
          </cell>
        </row>
        <row r="30">
          <cell r="R30" t="str">
            <v>Joinville</v>
          </cell>
          <cell r="S30">
            <v>4</v>
          </cell>
        </row>
        <row r="31">
          <cell r="R31" t="str">
            <v>Lages</v>
          </cell>
          <cell r="S31">
            <v>2</v>
          </cell>
        </row>
        <row r="32">
          <cell r="R32" t="str">
            <v>Laguna</v>
          </cell>
          <cell r="S32">
            <v>2</v>
          </cell>
        </row>
        <row r="33">
          <cell r="R33" t="str">
            <v>Lontras</v>
          </cell>
          <cell r="S33">
            <v>1</v>
          </cell>
        </row>
        <row r="34">
          <cell r="R34" t="str">
            <v>Mafra</v>
          </cell>
          <cell r="S34">
            <v>3</v>
          </cell>
        </row>
        <row r="35">
          <cell r="R35" t="str">
            <v>Monte Carlo</v>
          </cell>
          <cell r="S35">
            <v>1</v>
          </cell>
        </row>
        <row r="36">
          <cell r="R36" t="str">
            <v>Morro da Fumaça</v>
          </cell>
          <cell r="S36">
            <v>3</v>
          </cell>
        </row>
        <row r="37">
          <cell r="R37" t="str">
            <v>Não Identificado</v>
          </cell>
          <cell r="S37">
            <v>18</v>
          </cell>
        </row>
        <row r="38">
          <cell r="R38" t="str">
            <v>Navegantes</v>
          </cell>
          <cell r="S38">
            <v>1</v>
          </cell>
        </row>
        <row r="39">
          <cell r="R39" t="str">
            <v>Nova Trento</v>
          </cell>
          <cell r="S39">
            <v>1</v>
          </cell>
        </row>
        <row r="40">
          <cell r="R40" t="str">
            <v>Ouro</v>
          </cell>
          <cell r="S40">
            <v>3</v>
          </cell>
        </row>
        <row r="41">
          <cell r="R41" t="str">
            <v>Palmitos</v>
          </cell>
          <cell r="S41">
            <v>6</v>
          </cell>
        </row>
        <row r="42">
          <cell r="R42" t="str">
            <v>Penha</v>
          </cell>
          <cell r="S42">
            <v>4</v>
          </cell>
        </row>
        <row r="43">
          <cell r="R43" t="str">
            <v>Piratuba</v>
          </cell>
          <cell r="S43">
            <v>2</v>
          </cell>
        </row>
        <row r="44">
          <cell r="R44" t="str">
            <v>Porto Belo</v>
          </cell>
          <cell r="S44">
            <v>1</v>
          </cell>
        </row>
        <row r="45">
          <cell r="R45" t="str">
            <v>Quilombo</v>
          </cell>
          <cell r="S45">
            <v>1</v>
          </cell>
        </row>
        <row r="46">
          <cell r="R46" t="str">
            <v>Rio do Sul</v>
          </cell>
          <cell r="S46">
            <v>3</v>
          </cell>
        </row>
        <row r="47">
          <cell r="R47" t="str">
            <v>São José</v>
          </cell>
          <cell r="S47">
            <v>1</v>
          </cell>
        </row>
        <row r="48">
          <cell r="R48" t="str">
            <v>São Lourenço do Oeste</v>
          </cell>
          <cell r="S48">
            <v>1</v>
          </cell>
        </row>
        <row r="49">
          <cell r="R49" t="str">
            <v>Sombrio</v>
          </cell>
          <cell r="S49">
            <v>1</v>
          </cell>
        </row>
        <row r="50">
          <cell r="R50" t="str">
            <v>Tijucas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Urussanga</v>
          </cell>
          <cell r="S52">
            <v>2</v>
          </cell>
        </row>
        <row r="53">
          <cell r="R53" t="str">
            <v>Xaxim</v>
          </cell>
          <cell r="S53">
            <v>1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X94"/>
  <sheetViews>
    <sheetView tabSelected="1" zoomScale="90" zoomScaleNormal="90" workbookViewId="0">
      <pane ySplit="3" topLeftCell="A28" activePane="bottomLeft" state="frozen"/>
      <selection pane="bottomLeft" activeCell="W150" sqref="W150"/>
    </sheetView>
  </sheetViews>
  <sheetFormatPr defaultRowHeight="15"/>
  <cols>
    <col min="1" max="1" width="42.140625" bestFit="1" customWidth="1"/>
    <col min="2" max="6" width="7.7109375" hidden="1" customWidth="1"/>
    <col min="7" max="10" width="7.7109375" customWidth="1"/>
    <col min="11" max="13" width="6.7109375" customWidth="1"/>
    <col min="14" max="14" width="7.42578125" customWidth="1"/>
    <col min="15" max="22" width="6.7109375" customWidth="1"/>
    <col min="23" max="23" width="8.7109375" customWidth="1"/>
    <col min="24" max="24" width="8.7109375" bestFit="1" customWidth="1"/>
  </cols>
  <sheetData>
    <row r="1" spans="1:24" ht="30" customHeight="1" thickBot="1">
      <c r="A1" s="113" t="s">
        <v>445</v>
      </c>
      <c r="B1" s="114"/>
      <c r="C1" s="114"/>
      <c r="D1" s="114"/>
      <c r="E1" s="114"/>
      <c r="F1" s="114"/>
      <c r="G1" s="114"/>
      <c r="H1" s="114"/>
      <c r="I1" s="114"/>
      <c r="J1" s="114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4" ht="18" customHeight="1" thickBot="1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6">
        <v>2016</v>
      </c>
      <c r="I2" s="116">
        <v>2017</v>
      </c>
      <c r="J2" s="116">
        <v>2018</v>
      </c>
      <c r="K2" s="115">
        <v>2019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15.75" thickBot="1">
      <c r="A3" s="119"/>
      <c r="B3" s="117"/>
      <c r="C3" s="117"/>
      <c r="D3" s="117"/>
      <c r="E3" s="117"/>
      <c r="F3" s="117"/>
      <c r="G3" s="117"/>
      <c r="H3" s="117"/>
      <c r="I3" s="117"/>
      <c r="J3" s="117"/>
      <c r="K3" s="56" t="s">
        <v>468</v>
      </c>
      <c r="L3" s="54" t="s">
        <v>469</v>
      </c>
      <c r="M3" s="54" t="s">
        <v>404</v>
      </c>
      <c r="N3" s="54" t="s">
        <v>405</v>
      </c>
      <c r="O3" s="54" t="s">
        <v>406</v>
      </c>
      <c r="P3" s="54" t="s">
        <v>407</v>
      </c>
      <c r="Q3" s="54" t="s">
        <v>408</v>
      </c>
      <c r="R3" s="54" t="s">
        <v>409</v>
      </c>
      <c r="S3" s="54" t="s">
        <v>410</v>
      </c>
      <c r="T3" s="54" t="s">
        <v>411</v>
      </c>
      <c r="U3" s="54" t="s">
        <v>412</v>
      </c>
      <c r="V3" s="54" t="s">
        <v>413</v>
      </c>
      <c r="W3" s="54" t="s">
        <v>485</v>
      </c>
      <c r="X3" s="55" t="s">
        <v>415</v>
      </c>
    </row>
    <row r="4" spans="1:24">
      <c r="A4" s="52" t="s">
        <v>424</v>
      </c>
      <c r="B4" s="57"/>
      <c r="C4" s="57"/>
      <c r="D4" s="57"/>
      <c r="E4" s="57"/>
      <c r="F4" s="57"/>
      <c r="G4" s="57"/>
      <c r="H4" s="57"/>
      <c r="I4" s="57"/>
      <c r="J4" s="57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>
      <c r="A5" s="29" t="s">
        <v>1</v>
      </c>
      <c r="B5" s="30">
        <v>6</v>
      </c>
      <c r="C5" s="30">
        <v>24</v>
      </c>
      <c r="D5" s="30">
        <v>29</v>
      </c>
      <c r="E5" s="30">
        <v>33</v>
      </c>
      <c r="F5" s="30">
        <v>43</v>
      </c>
      <c r="G5" s="30">
        <v>40</v>
      </c>
      <c r="H5" s="30">
        <v>26</v>
      </c>
      <c r="I5" s="30">
        <v>21</v>
      </c>
      <c r="J5" s="30">
        <v>20</v>
      </c>
      <c r="K5" s="31">
        <v>1</v>
      </c>
      <c r="L5" s="31">
        <v>2</v>
      </c>
      <c r="M5" s="31">
        <v>1</v>
      </c>
      <c r="N5" s="31">
        <v>1</v>
      </c>
      <c r="O5" s="31">
        <v>0</v>
      </c>
      <c r="P5" s="31">
        <v>0</v>
      </c>
      <c r="Q5" s="31">
        <v>0</v>
      </c>
      <c r="R5" s="31">
        <v>3</v>
      </c>
      <c r="S5" s="31">
        <v>2</v>
      </c>
      <c r="T5" s="31">
        <v>2</v>
      </c>
      <c r="U5" s="31"/>
      <c r="V5" s="31"/>
      <c r="W5" s="31">
        <f>SUM(K5:V5)</f>
        <v>12</v>
      </c>
      <c r="X5" s="32">
        <f t="shared" ref="X5:X12" si="0">(W5/W$12)*100</f>
        <v>1.0801080108010801</v>
      </c>
    </row>
    <row r="6" spans="1:24">
      <c r="A6" s="13" t="s">
        <v>2</v>
      </c>
      <c r="B6" s="14">
        <v>226</v>
      </c>
      <c r="C6" s="14">
        <v>242</v>
      </c>
      <c r="D6" s="14">
        <v>278</v>
      </c>
      <c r="E6" s="14">
        <v>437</v>
      </c>
      <c r="F6" s="14">
        <v>367</v>
      </c>
      <c r="G6" s="14">
        <v>452</v>
      </c>
      <c r="H6" s="14">
        <v>344</v>
      </c>
      <c r="I6" s="14">
        <v>404</v>
      </c>
      <c r="J6" s="14">
        <v>496</v>
      </c>
      <c r="K6" s="15">
        <v>35</v>
      </c>
      <c r="L6" s="15">
        <v>46</v>
      </c>
      <c r="M6" s="15">
        <v>31</v>
      </c>
      <c r="N6" s="15">
        <v>61</v>
      </c>
      <c r="O6" s="15">
        <v>43</v>
      </c>
      <c r="P6" s="15">
        <v>41</v>
      </c>
      <c r="Q6" s="15">
        <v>46</v>
      </c>
      <c r="R6" s="15">
        <v>68</v>
      </c>
      <c r="S6" s="15">
        <v>58</v>
      </c>
      <c r="T6" s="15">
        <v>80</v>
      </c>
      <c r="U6" s="15"/>
      <c r="V6" s="15"/>
      <c r="W6" s="31">
        <f t="shared" ref="W6:W11" si="1">SUM(K6:V6)</f>
        <v>509</v>
      </c>
      <c r="X6" s="16">
        <f t="shared" si="0"/>
        <v>45.814581458145817</v>
      </c>
    </row>
    <row r="7" spans="1:24">
      <c r="A7" s="13" t="s">
        <v>3</v>
      </c>
      <c r="B7" s="14">
        <v>2</v>
      </c>
      <c r="C7" s="14">
        <v>2</v>
      </c>
      <c r="D7" s="14">
        <v>1</v>
      </c>
      <c r="E7" s="14">
        <v>0</v>
      </c>
      <c r="F7" s="14">
        <v>0</v>
      </c>
      <c r="G7" s="14">
        <v>2</v>
      </c>
      <c r="H7" s="14">
        <v>0</v>
      </c>
      <c r="I7" s="14">
        <v>0</v>
      </c>
      <c r="J7" s="14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/>
      <c r="V7" s="15"/>
      <c r="W7" s="31">
        <f t="shared" si="1"/>
        <v>0</v>
      </c>
      <c r="X7" s="16">
        <f t="shared" si="0"/>
        <v>0</v>
      </c>
    </row>
    <row r="8" spans="1:24">
      <c r="A8" s="13" t="s">
        <v>4</v>
      </c>
      <c r="B8" s="14">
        <v>468</v>
      </c>
      <c r="C8" s="14">
        <v>823</v>
      </c>
      <c r="D8" s="14">
        <v>581</v>
      </c>
      <c r="E8" s="14">
        <v>752</v>
      </c>
      <c r="F8" s="14">
        <v>472</v>
      </c>
      <c r="G8" s="14">
        <v>596</v>
      </c>
      <c r="H8" s="14">
        <v>715</v>
      </c>
      <c r="I8" s="14">
        <v>809</v>
      </c>
      <c r="J8" s="14">
        <v>497</v>
      </c>
      <c r="K8" s="15">
        <v>36</v>
      </c>
      <c r="L8" s="15">
        <v>33</v>
      </c>
      <c r="M8" s="15">
        <v>42</v>
      </c>
      <c r="N8" s="15">
        <v>39</v>
      </c>
      <c r="O8" s="15">
        <v>40</v>
      </c>
      <c r="P8" s="15">
        <v>42</v>
      </c>
      <c r="Q8" s="15">
        <v>44</v>
      </c>
      <c r="R8" s="15">
        <v>62</v>
      </c>
      <c r="S8" s="15">
        <v>70</v>
      </c>
      <c r="T8" s="15">
        <v>52</v>
      </c>
      <c r="U8" s="15"/>
      <c r="V8" s="15"/>
      <c r="W8" s="31">
        <f t="shared" si="1"/>
        <v>460</v>
      </c>
      <c r="X8" s="16">
        <f t="shared" si="0"/>
        <v>41.4041404140414</v>
      </c>
    </row>
    <row r="9" spans="1:24">
      <c r="A9" s="13" t="s">
        <v>552</v>
      </c>
      <c r="B9" s="14"/>
      <c r="C9" s="14"/>
      <c r="D9" s="14"/>
      <c r="E9" s="14"/>
      <c r="F9" s="14"/>
      <c r="G9" s="14"/>
      <c r="H9" s="14"/>
      <c r="I9" s="14"/>
      <c r="J9" s="14"/>
      <c r="K9" s="71" t="s">
        <v>423</v>
      </c>
      <c r="L9" s="71" t="s">
        <v>423</v>
      </c>
      <c r="M9" s="71" t="s">
        <v>423</v>
      </c>
      <c r="N9" s="15">
        <v>2</v>
      </c>
      <c r="O9" s="15">
        <v>12</v>
      </c>
      <c r="P9" s="15">
        <v>7</v>
      </c>
      <c r="Q9" s="15">
        <v>11</v>
      </c>
      <c r="R9" s="15">
        <v>14</v>
      </c>
      <c r="S9" s="15">
        <v>5</v>
      </c>
      <c r="T9" s="15">
        <v>9</v>
      </c>
      <c r="U9" s="15"/>
      <c r="V9" s="15"/>
      <c r="W9" s="31">
        <f t="shared" si="1"/>
        <v>60</v>
      </c>
      <c r="X9" s="16">
        <f t="shared" si="0"/>
        <v>5.4005400540054005</v>
      </c>
    </row>
    <row r="10" spans="1:24">
      <c r="A10" s="13" t="s">
        <v>522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4</v>
      </c>
      <c r="I10" s="14">
        <v>70</v>
      </c>
      <c r="J10" s="14">
        <v>86</v>
      </c>
      <c r="K10" s="15">
        <v>8</v>
      </c>
      <c r="L10" s="15">
        <v>12</v>
      </c>
      <c r="M10" s="15">
        <v>8</v>
      </c>
      <c r="N10" s="15">
        <v>10</v>
      </c>
      <c r="O10" s="15">
        <v>0</v>
      </c>
      <c r="P10" s="15">
        <v>8</v>
      </c>
      <c r="Q10" s="15">
        <v>4</v>
      </c>
      <c r="R10" s="15">
        <v>3</v>
      </c>
      <c r="S10" s="15">
        <v>3</v>
      </c>
      <c r="T10" s="15">
        <v>7</v>
      </c>
      <c r="U10" s="15"/>
      <c r="V10" s="15"/>
      <c r="W10" s="31">
        <f>SUM(K10:V10)</f>
        <v>63</v>
      </c>
      <c r="X10" s="16">
        <f t="shared" si="0"/>
        <v>5.6705670567056705</v>
      </c>
    </row>
    <row r="11" spans="1:24">
      <c r="A11" s="13" t="s">
        <v>403</v>
      </c>
      <c r="B11" s="14">
        <v>5</v>
      </c>
      <c r="C11" s="14">
        <v>6</v>
      </c>
      <c r="D11" s="14">
        <v>11</v>
      </c>
      <c r="E11" s="14">
        <v>10</v>
      </c>
      <c r="F11" s="14">
        <v>20</v>
      </c>
      <c r="G11" s="14">
        <v>19</v>
      </c>
      <c r="H11" s="14">
        <v>14</v>
      </c>
      <c r="I11" s="14">
        <v>5</v>
      </c>
      <c r="J11" s="14">
        <v>1</v>
      </c>
      <c r="K11" s="15">
        <v>0</v>
      </c>
      <c r="L11" s="15">
        <v>1</v>
      </c>
      <c r="M11" s="15">
        <v>2</v>
      </c>
      <c r="N11" s="15">
        <v>1</v>
      </c>
      <c r="O11" s="15">
        <v>0</v>
      </c>
      <c r="P11" s="15">
        <v>2</v>
      </c>
      <c r="Q11" s="15">
        <v>1</v>
      </c>
      <c r="R11" s="15">
        <v>0</v>
      </c>
      <c r="S11" s="15">
        <v>0</v>
      </c>
      <c r="T11" s="15">
        <v>0</v>
      </c>
      <c r="U11" s="15"/>
      <c r="V11" s="15"/>
      <c r="W11" s="31">
        <f t="shared" si="1"/>
        <v>7</v>
      </c>
      <c r="X11" s="16">
        <f t="shared" si="0"/>
        <v>0.63006300630063006</v>
      </c>
    </row>
    <row r="12" spans="1:24" ht="15.75" thickBot="1">
      <c r="A12" s="17" t="s">
        <v>5</v>
      </c>
      <c r="B12" s="18">
        <f t="shared" ref="B12:W12" si="2">SUM(B5:B11)</f>
        <v>707</v>
      </c>
      <c r="C12" s="18">
        <f t="shared" si="2"/>
        <v>1097</v>
      </c>
      <c r="D12" s="18">
        <f t="shared" si="2"/>
        <v>900</v>
      </c>
      <c r="E12" s="18">
        <f t="shared" si="2"/>
        <v>1232</v>
      </c>
      <c r="F12" s="18">
        <f t="shared" si="2"/>
        <v>902</v>
      </c>
      <c r="G12" s="18">
        <f t="shared" si="2"/>
        <v>1109</v>
      </c>
      <c r="H12" s="18">
        <f t="shared" ref="H12:I12" si="3">SUM(H5:H11)</f>
        <v>1103</v>
      </c>
      <c r="I12" s="18">
        <f t="shared" si="3"/>
        <v>1309</v>
      </c>
      <c r="J12" s="18">
        <f t="shared" si="2"/>
        <v>1100</v>
      </c>
      <c r="K12" s="19">
        <f t="shared" si="2"/>
        <v>80</v>
      </c>
      <c r="L12" s="19">
        <f t="shared" si="2"/>
        <v>94</v>
      </c>
      <c r="M12" s="19">
        <f t="shared" si="2"/>
        <v>84</v>
      </c>
      <c r="N12" s="19">
        <f t="shared" si="2"/>
        <v>114</v>
      </c>
      <c r="O12" s="19">
        <f>SUM(O5:O11)</f>
        <v>95</v>
      </c>
      <c r="P12" s="19">
        <f t="shared" si="2"/>
        <v>100</v>
      </c>
      <c r="Q12" s="19">
        <f t="shared" si="2"/>
        <v>106</v>
      </c>
      <c r="R12" s="19">
        <f t="shared" si="2"/>
        <v>150</v>
      </c>
      <c r="S12" s="19">
        <f t="shared" si="2"/>
        <v>138</v>
      </c>
      <c r="T12" s="19">
        <f>SUM(T5:T11)</f>
        <v>150</v>
      </c>
      <c r="U12" s="19">
        <f t="shared" si="2"/>
        <v>0</v>
      </c>
      <c r="V12" s="19">
        <f t="shared" si="2"/>
        <v>0</v>
      </c>
      <c r="W12" s="19">
        <f t="shared" si="2"/>
        <v>1111</v>
      </c>
      <c r="X12" s="20">
        <f t="shared" si="0"/>
        <v>100</v>
      </c>
    </row>
    <row r="13" spans="1:24">
      <c r="A13" s="95" t="s">
        <v>425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</row>
    <row r="14" spans="1:24">
      <c r="A14" s="13" t="s">
        <v>11</v>
      </c>
      <c r="B14" s="14">
        <v>25</v>
      </c>
      <c r="C14" s="14">
        <v>19</v>
      </c>
      <c r="D14" s="14">
        <v>21</v>
      </c>
      <c r="E14" s="14">
        <v>29</v>
      </c>
      <c r="F14" s="14">
        <v>19</v>
      </c>
      <c r="G14" s="14">
        <v>27</v>
      </c>
      <c r="H14" s="14">
        <v>20</v>
      </c>
      <c r="I14" s="14">
        <v>13</v>
      </c>
      <c r="J14" s="14">
        <v>8</v>
      </c>
      <c r="K14" s="15">
        <v>0</v>
      </c>
      <c r="L14" s="15">
        <v>1</v>
      </c>
      <c r="M14" s="15">
        <v>0</v>
      </c>
      <c r="N14" s="15">
        <v>1</v>
      </c>
      <c r="O14" s="15">
        <v>0</v>
      </c>
      <c r="P14" s="15">
        <v>0</v>
      </c>
      <c r="Q14" s="15">
        <v>1</v>
      </c>
      <c r="R14" s="15">
        <v>3</v>
      </c>
      <c r="S14" s="15">
        <v>1</v>
      </c>
      <c r="T14" s="15">
        <v>3</v>
      </c>
      <c r="U14" s="15"/>
      <c r="V14" s="15"/>
      <c r="W14" s="31">
        <f t="shared" ref="W14:W20" si="4">SUM(K14:V14)</f>
        <v>10</v>
      </c>
      <c r="X14" s="16">
        <f t="shared" ref="X14:X21" si="5">(W14/W$21)*100</f>
        <v>0.90009000900090008</v>
      </c>
    </row>
    <row r="15" spans="1:24">
      <c r="A15" s="13" t="s">
        <v>12</v>
      </c>
      <c r="B15" s="14">
        <v>11</v>
      </c>
      <c r="C15" s="14">
        <v>14</v>
      </c>
      <c r="D15" s="14">
        <v>9</v>
      </c>
      <c r="E15" s="14">
        <v>8</v>
      </c>
      <c r="F15" s="14">
        <v>8</v>
      </c>
      <c r="G15" s="14">
        <v>11</v>
      </c>
      <c r="H15" s="14">
        <v>13</v>
      </c>
      <c r="I15" s="14">
        <v>12</v>
      </c>
      <c r="J15" s="14">
        <v>9</v>
      </c>
      <c r="K15" s="15">
        <v>0</v>
      </c>
      <c r="L15" s="15">
        <v>0</v>
      </c>
      <c r="M15" s="15">
        <v>0</v>
      </c>
      <c r="N15" s="15">
        <v>2</v>
      </c>
      <c r="O15" s="15">
        <v>1</v>
      </c>
      <c r="P15" s="15">
        <v>0</v>
      </c>
      <c r="Q15" s="15">
        <v>2</v>
      </c>
      <c r="R15" s="15">
        <v>0</v>
      </c>
      <c r="S15" s="15">
        <v>2</v>
      </c>
      <c r="T15" s="15">
        <v>0</v>
      </c>
      <c r="U15" s="15"/>
      <c r="V15" s="15"/>
      <c r="W15" s="31">
        <f t="shared" si="4"/>
        <v>7</v>
      </c>
      <c r="X15" s="16">
        <f t="shared" si="5"/>
        <v>0.63006300630063006</v>
      </c>
    </row>
    <row r="16" spans="1:24">
      <c r="A16" s="13" t="s">
        <v>13</v>
      </c>
      <c r="B16" s="14">
        <v>126</v>
      </c>
      <c r="C16" s="14">
        <v>226</v>
      </c>
      <c r="D16" s="14">
        <v>216</v>
      </c>
      <c r="E16" s="14">
        <v>336</v>
      </c>
      <c r="F16" s="14">
        <v>208</v>
      </c>
      <c r="G16" s="14">
        <v>302</v>
      </c>
      <c r="H16" s="14">
        <v>319</v>
      </c>
      <c r="I16" s="14">
        <v>411</v>
      </c>
      <c r="J16" s="14">
        <v>426</v>
      </c>
      <c r="K16" s="15">
        <v>33</v>
      </c>
      <c r="L16" s="15">
        <v>35</v>
      </c>
      <c r="M16" s="15">
        <v>31</v>
      </c>
      <c r="N16" s="15">
        <v>33</v>
      </c>
      <c r="O16" s="15">
        <v>24</v>
      </c>
      <c r="P16" s="15">
        <v>42</v>
      </c>
      <c r="Q16" s="15">
        <v>30</v>
      </c>
      <c r="R16" s="15">
        <v>30</v>
      </c>
      <c r="S16" s="15">
        <v>27</v>
      </c>
      <c r="T16" s="15">
        <v>6</v>
      </c>
      <c r="U16" s="15"/>
      <c r="V16" s="15"/>
      <c r="W16" s="31">
        <f t="shared" si="4"/>
        <v>291</v>
      </c>
      <c r="X16" s="16">
        <f t="shared" si="5"/>
        <v>26.192619261926193</v>
      </c>
    </row>
    <row r="17" spans="1:24">
      <c r="A17" s="13" t="s">
        <v>414</v>
      </c>
      <c r="B17" s="14">
        <v>401</v>
      </c>
      <c r="C17" s="14">
        <v>627</v>
      </c>
      <c r="D17" s="14">
        <v>461</v>
      </c>
      <c r="E17" s="14">
        <v>636</v>
      </c>
      <c r="F17" s="14">
        <v>417</v>
      </c>
      <c r="G17" s="14">
        <v>496</v>
      </c>
      <c r="H17" s="14">
        <v>473</v>
      </c>
      <c r="I17" s="14">
        <v>497</v>
      </c>
      <c r="J17" s="14">
        <v>488</v>
      </c>
      <c r="K17" s="15">
        <v>38</v>
      </c>
      <c r="L17" s="15">
        <v>35</v>
      </c>
      <c r="M17" s="15">
        <v>32</v>
      </c>
      <c r="N17" s="15">
        <v>48</v>
      </c>
      <c r="O17" s="15">
        <v>41</v>
      </c>
      <c r="P17" s="15">
        <v>40</v>
      </c>
      <c r="Q17" s="15">
        <v>38</v>
      </c>
      <c r="R17" s="15">
        <v>57</v>
      </c>
      <c r="S17" s="15">
        <v>40</v>
      </c>
      <c r="T17" s="15">
        <v>47</v>
      </c>
      <c r="U17" s="15"/>
      <c r="V17" s="15"/>
      <c r="W17" s="31">
        <f t="shared" si="4"/>
        <v>416</v>
      </c>
      <c r="X17" s="16">
        <f t="shared" si="5"/>
        <v>37.443744374437443</v>
      </c>
    </row>
    <row r="18" spans="1:24">
      <c r="A18" s="64" t="s">
        <v>437</v>
      </c>
      <c r="B18" s="22">
        <v>115</v>
      </c>
      <c r="C18" s="22">
        <v>138</v>
      </c>
      <c r="D18" s="22">
        <v>70</v>
      </c>
      <c r="E18" s="22">
        <v>103</v>
      </c>
      <c r="F18" s="22">
        <v>94</v>
      </c>
      <c r="G18" s="22">
        <v>104</v>
      </c>
      <c r="H18" s="22">
        <v>105</v>
      </c>
      <c r="I18" s="22">
        <v>205</v>
      </c>
      <c r="J18" s="22">
        <v>137</v>
      </c>
      <c r="K18" s="15">
        <v>7</v>
      </c>
      <c r="L18" s="15">
        <v>16</v>
      </c>
      <c r="M18" s="15">
        <v>13</v>
      </c>
      <c r="N18" s="15">
        <v>19</v>
      </c>
      <c r="O18" s="15">
        <v>19</v>
      </c>
      <c r="P18" s="15">
        <v>13</v>
      </c>
      <c r="Q18" s="15">
        <v>29</v>
      </c>
      <c r="R18" s="15">
        <v>35</v>
      </c>
      <c r="S18" s="15">
        <v>45</v>
      </c>
      <c r="T18" s="15">
        <v>84</v>
      </c>
      <c r="U18" s="15"/>
      <c r="V18" s="15"/>
      <c r="W18" s="31">
        <f t="shared" si="4"/>
        <v>280</v>
      </c>
      <c r="X18" s="16">
        <f t="shared" si="5"/>
        <v>25.202520252025202</v>
      </c>
    </row>
    <row r="19" spans="1:24" ht="15" customHeight="1">
      <c r="A19" s="23" t="s">
        <v>438</v>
      </c>
      <c r="B19" s="24">
        <v>0</v>
      </c>
      <c r="C19" s="24">
        <v>0</v>
      </c>
      <c r="D19" s="24">
        <v>79</v>
      </c>
      <c r="E19" s="24">
        <v>57</v>
      </c>
      <c r="F19" s="24">
        <v>75</v>
      </c>
      <c r="G19" s="24">
        <v>105</v>
      </c>
      <c r="H19" s="24">
        <v>129</v>
      </c>
      <c r="I19" s="24">
        <v>152</v>
      </c>
      <c r="J19" s="24">
        <v>26</v>
      </c>
      <c r="K19" s="15">
        <v>2</v>
      </c>
      <c r="L19" s="15">
        <v>7</v>
      </c>
      <c r="M19" s="15">
        <v>7</v>
      </c>
      <c r="N19" s="15">
        <v>10</v>
      </c>
      <c r="O19" s="15">
        <v>10</v>
      </c>
      <c r="P19" s="15">
        <v>5</v>
      </c>
      <c r="Q19" s="15">
        <v>6</v>
      </c>
      <c r="R19" s="15">
        <v>25</v>
      </c>
      <c r="S19" s="15">
        <v>23</v>
      </c>
      <c r="T19" s="15">
        <v>10</v>
      </c>
      <c r="U19" s="15"/>
      <c r="V19" s="15"/>
      <c r="W19" s="31">
        <f t="shared" si="4"/>
        <v>105</v>
      </c>
      <c r="X19" s="16">
        <f t="shared" si="5"/>
        <v>9.4509450945094517</v>
      </c>
    </row>
    <row r="20" spans="1:24">
      <c r="A20" s="13" t="s">
        <v>14</v>
      </c>
      <c r="B20" s="14">
        <v>29</v>
      </c>
      <c r="C20" s="14">
        <v>73</v>
      </c>
      <c r="D20" s="14">
        <v>44</v>
      </c>
      <c r="E20" s="14">
        <v>63</v>
      </c>
      <c r="F20" s="14">
        <v>81</v>
      </c>
      <c r="G20" s="14">
        <v>64</v>
      </c>
      <c r="H20" s="14">
        <v>44</v>
      </c>
      <c r="I20" s="14">
        <v>19</v>
      </c>
      <c r="J20" s="14">
        <v>6</v>
      </c>
      <c r="K20" s="15">
        <v>0</v>
      </c>
      <c r="L20" s="15">
        <v>0</v>
      </c>
      <c r="M20" s="15">
        <v>1</v>
      </c>
      <c r="N20" s="15">
        <v>1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/>
      <c r="V20" s="15"/>
      <c r="W20" s="31">
        <f t="shared" si="4"/>
        <v>2</v>
      </c>
      <c r="X20" s="16">
        <f t="shared" si="5"/>
        <v>0.18001800180018002</v>
      </c>
    </row>
    <row r="21" spans="1:24" ht="15.75" thickBot="1">
      <c r="A21" s="25" t="s">
        <v>5</v>
      </c>
      <c r="B21" s="26">
        <f t="shared" ref="B21:V21" si="6">SUM(B14:B20)</f>
        <v>707</v>
      </c>
      <c r="C21" s="26">
        <f t="shared" si="6"/>
        <v>1097</v>
      </c>
      <c r="D21" s="26">
        <f t="shared" si="6"/>
        <v>900</v>
      </c>
      <c r="E21" s="26">
        <f t="shared" ref="E21:J21" si="7">SUM(E14:E20)</f>
        <v>1232</v>
      </c>
      <c r="F21" s="26">
        <f t="shared" si="7"/>
        <v>902</v>
      </c>
      <c r="G21" s="26">
        <f t="shared" si="7"/>
        <v>1109</v>
      </c>
      <c r="H21" s="26">
        <f t="shared" si="7"/>
        <v>1103</v>
      </c>
      <c r="I21" s="26">
        <f t="shared" si="7"/>
        <v>1309</v>
      </c>
      <c r="J21" s="26">
        <f t="shared" si="7"/>
        <v>1100</v>
      </c>
      <c r="K21" s="26">
        <f t="shared" si="6"/>
        <v>80</v>
      </c>
      <c r="L21" s="26">
        <f t="shared" si="6"/>
        <v>94</v>
      </c>
      <c r="M21" s="26">
        <f t="shared" si="6"/>
        <v>84</v>
      </c>
      <c r="N21" s="19">
        <f t="shared" si="6"/>
        <v>114</v>
      </c>
      <c r="O21" s="26">
        <f t="shared" si="6"/>
        <v>95</v>
      </c>
      <c r="P21" s="26">
        <f t="shared" si="6"/>
        <v>100</v>
      </c>
      <c r="Q21" s="26">
        <f t="shared" si="6"/>
        <v>106</v>
      </c>
      <c r="R21" s="26">
        <f t="shared" si="6"/>
        <v>150</v>
      </c>
      <c r="S21" s="26">
        <f t="shared" si="6"/>
        <v>138</v>
      </c>
      <c r="T21" s="26">
        <f t="shared" si="6"/>
        <v>150</v>
      </c>
      <c r="U21" s="26">
        <f t="shared" si="6"/>
        <v>0</v>
      </c>
      <c r="V21" s="26">
        <f t="shared" si="6"/>
        <v>0</v>
      </c>
      <c r="W21" s="27">
        <f t="shared" ref="W21" si="8">SUM(W14:W20)</f>
        <v>1111</v>
      </c>
      <c r="X21" s="28">
        <f t="shared" si="5"/>
        <v>100</v>
      </c>
    </row>
    <row r="22" spans="1:24">
      <c r="A22" s="95" t="s">
        <v>426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1:24">
      <c r="A23" s="13" t="s">
        <v>6</v>
      </c>
      <c r="B23" s="14">
        <v>79</v>
      </c>
      <c r="C23" s="14">
        <v>362</v>
      </c>
      <c r="D23" s="14">
        <v>128</v>
      </c>
      <c r="E23" s="14">
        <v>207</v>
      </c>
      <c r="F23" s="14">
        <v>229</v>
      </c>
      <c r="G23" s="14">
        <v>188</v>
      </c>
      <c r="H23" s="14">
        <v>169</v>
      </c>
      <c r="I23" s="14">
        <v>323</v>
      </c>
      <c r="J23" s="14">
        <v>243</v>
      </c>
      <c r="K23" s="15">
        <v>17</v>
      </c>
      <c r="L23" s="15">
        <v>19</v>
      </c>
      <c r="M23" s="15">
        <v>29</v>
      </c>
      <c r="N23" s="15">
        <v>24</v>
      </c>
      <c r="O23" s="15">
        <v>20</v>
      </c>
      <c r="P23" s="15">
        <v>24</v>
      </c>
      <c r="Q23" s="15">
        <v>27</v>
      </c>
      <c r="R23" s="15">
        <v>27</v>
      </c>
      <c r="S23" s="15">
        <v>31</v>
      </c>
      <c r="T23" s="15">
        <v>28</v>
      </c>
      <c r="U23" s="15"/>
      <c r="V23" s="15"/>
      <c r="W23" s="15">
        <f>SUM(K23:V23)</f>
        <v>246</v>
      </c>
      <c r="X23" s="16">
        <f>(W23/W$26)*100</f>
        <v>22.142214221422144</v>
      </c>
    </row>
    <row r="24" spans="1:24">
      <c r="A24" s="13" t="s">
        <v>7</v>
      </c>
      <c r="B24" s="14">
        <v>603</v>
      </c>
      <c r="C24" s="14">
        <v>691</v>
      </c>
      <c r="D24" s="14">
        <v>747</v>
      </c>
      <c r="E24" s="14">
        <v>991</v>
      </c>
      <c r="F24" s="14">
        <v>615</v>
      </c>
      <c r="G24" s="14">
        <v>829</v>
      </c>
      <c r="H24" s="14">
        <v>769</v>
      </c>
      <c r="I24" s="14">
        <v>697</v>
      </c>
      <c r="J24" s="14">
        <v>683</v>
      </c>
      <c r="K24" s="15">
        <v>58</v>
      </c>
      <c r="L24" s="15">
        <v>60</v>
      </c>
      <c r="M24" s="15">
        <v>45</v>
      </c>
      <c r="N24" s="15">
        <v>75</v>
      </c>
      <c r="O24" s="15">
        <v>61</v>
      </c>
      <c r="P24" s="15">
        <v>64</v>
      </c>
      <c r="Q24" s="15">
        <v>61</v>
      </c>
      <c r="R24" s="15">
        <v>108</v>
      </c>
      <c r="S24" s="15">
        <v>87</v>
      </c>
      <c r="T24" s="15">
        <v>100</v>
      </c>
      <c r="U24" s="15"/>
      <c r="V24" s="15"/>
      <c r="W24" s="15">
        <f t="shared" ref="W24:W25" si="9">SUM(K24:V24)</f>
        <v>719</v>
      </c>
      <c r="X24" s="16">
        <f t="shared" ref="X24:X26" si="10">(W24/W$26)*100</f>
        <v>64.716471647164724</v>
      </c>
    </row>
    <row r="25" spans="1:24">
      <c r="A25" s="13" t="s">
        <v>8</v>
      </c>
      <c r="B25" s="14">
        <v>25</v>
      </c>
      <c r="C25" s="14">
        <v>44</v>
      </c>
      <c r="D25" s="14">
        <v>25</v>
      </c>
      <c r="E25" s="14">
        <v>34</v>
      </c>
      <c r="F25" s="14">
        <v>58</v>
      </c>
      <c r="G25" s="14">
        <v>92</v>
      </c>
      <c r="H25" s="14">
        <v>165</v>
      </c>
      <c r="I25" s="14">
        <v>289</v>
      </c>
      <c r="J25" s="14">
        <v>174</v>
      </c>
      <c r="K25" s="15">
        <v>5</v>
      </c>
      <c r="L25" s="15">
        <v>15</v>
      </c>
      <c r="M25" s="15">
        <v>10</v>
      </c>
      <c r="N25" s="15">
        <v>15</v>
      </c>
      <c r="O25" s="15">
        <v>14</v>
      </c>
      <c r="P25" s="15">
        <v>12</v>
      </c>
      <c r="Q25" s="15">
        <v>18</v>
      </c>
      <c r="R25" s="15">
        <v>15</v>
      </c>
      <c r="S25" s="15">
        <v>20</v>
      </c>
      <c r="T25" s="15">
        <v>22</v>
      </c>
      <c r="U25" s="15"/>
      <c r="V25" s="15"/>
      <c r="W25" s="15">
        <f t="shared" si="9"/>
        <v>146</v>
      </c>
      <c r="X25" s="16">
        <f t="shared" si="10"/>
        <v>13.141314131413143</v>
      </c>
    </row>
    <row r="26" spans="1:24" ht="15.75" thickBot="1">
      <c r="A26" s="17" t="s">
        <v>5</v>
      </c>
      <c r="B26" s="18">
        <f t="shared" ref="B26:V26" si="11">SUM(B23:B25)</f>
        <v>707</v>
      </c>
      <c r="C26" s="18">
        <f t="shared" si="11"/>
        <v>1097</v>
      </c>
      <c r="D26" s="18">
        <f t="shared" si="11"/>
        <v>900</v>
      </c>
      <c r="E26" s="18">
        <f t="shared" ref="E26:J26" si="12">SUM(E23:E25)</f>
        <v>1232</v>
      </c>
      <c r="F26" s="18">
        <f t="shared" si="12"/>
        <v>902</v>
      </c>
      <c r="G26" s="18">
        <f t="shared" si="12"/>
        <v>1109</v>
      </c>
      <c r="H26" s="18">
        <f t="shared" si="12"/>
        <v>1103</v>
      </c>
      <c r="I26" s="18">
        <f t="shared" si="12"/>
        <v>1309</v>
      </c>
      <c r="J26" s="18">
        <f t="shared" si="12"/>
        <v>1100</v>
      </c>
      <c r="K26" s="19">
        <f t="shared" si="11"/>
        <v>80</v>
      </c>
      <c r="L26" s="19">
        <f t="shared" si="11"/>
        <v>94</v>
      </c>
      <c r="M26" s="19">
        <f t="shared" si="11"/>
        <v>84</v>
      </c>
      <c r="N26" s="19">
        <f t="shared" si="11"/>
        <v>114</v>
      </c>
      <c r="O26" s="19">
        <f t="shared" si="11"/>
        <v>95</v>
      </c>
      <c r="P26" s="19">
        <f t="shared" si="11"/>
        <v>100</v>
      </c>
      <c r="Q26" s="19">
        <f t="shared" si="11"/>
        <v>106</v>
      </c>
      <c r="R26" s="19">
        <f t="shared" si="11"/>
        <v>150</v>
      </c>
      <c r="S26" s="19">
        <f t="shared" si="11"/>
        <v>138</v>
      </c>
      <c r="T26" s="19">
        <f t="shared" si="11"/>
        <v>150</v>
      </c>
      <c r="U26" s="19">
        <f t="shared" si="11"/>
        <v>0</v>
      </c>
      <c r="V26" s="19">
        <f t="shared" si="11"/>
        <v>0</v>
      </c>
      <c r="W26" s="19">
        <f t="shared" ref="W26" si="13">SUM(W23:W25)</f>
        <v>1111</v>
      </c>
      <c r="X26" s="20">
        <f t="shared" si="10"/>
        <v>100</v>
      </c>
    </row>
    <row r="27" spans="1:24">
      <c r="A27" s="95" t="s">
        <v>427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</row>
    <row r="28" spans="1:24">
      <c r="A28" s="13" t="s">
        <v>9</v>
      </c>
      <c r="B28" s="14">
        <v>707</v>
      </c>
      <c r="C28" s="14">
        <v>1096</v>
      </c>
      <c r="D28" s="14">
        <v>892</v>
      </c>
      <c r="E28" s="14">
        <v>1094</v>
      </c>
      <c r="F28" s="14">
        <v>808</v>
      </c>
      <c r="G28" s="14">
        <v>928</v>
      </c>
      <c r="H28" s="14">
        <v>951</v>
      </c>
      <c r="I28" s="14">
        <v>968</v>
      </c>
      <c r="J28" s="14">
        <v>844</v>
      </c>
      <c r="K28" s="15">
        <v>69</v>
      </c>
      <c r="L28" s="15">
        <v>65</v>
      </c>
      <c r="M28" s="15">
        <v>58</v>
      </c>
      <c r="N28" s="15">
        <v>91</v>
      </c>
      <c r="O28" s="15">
        <v>66</v>
      </c>
      <c r="P28" s="15">
        <v>77</v>
      </c>
      <c r="Q28" s="15">
        <v>76</v>
      </c>
      <c r="R28" s="15">
        <v>124</v>
      </c>
      <c r="S28" s="15">
        <v>47</v>
      </c>
      <c r="T28" s="15">
        <v>65</v>
      </c>
      <c r="U28" s="15"/>
      <c r="V28" s="15"/>
      <c r="W28" s="15">
        <f>SUM(K28:V28)</f>
        <v>738</v>
      </c>
      <c r="X28" s="16">
        <f>(W28/W$30)*100</f>
        <v>66.426642664266424</v>
      </c>
    </row>
    <row r="29" spans="1:24">
      <c r="A29" s="13" t="s">
        <v>10</v>
      </c>
      <c r="B29" s="14" t="s">
        <v>423</v>
      </c>
      <c r="C29" s="14">
        <v>1</v>
      </c>
      <c r="D29" s="14">
        <v>8</v>
      </c>
      <c r="E29" s="14">
        <v>138</v>
      </c>
      <c r="F29" s="14">
        <v>94</v>
      </c>
      <c r="G29" s="14">
        <v>181</v>
      </c>
      <c r="H29" s="14">
        <v>152</v>
      </c>
      <c r="I29" s="14">
        <v>341</v>
      </c>
      <c r="J29" s="14">
        <v>256</v>
      </c>
      <c r="K29" s="15">
        <v>11</v>
      </c>
      <c r="L29" s="15">
        <v>29</v>
      </c>
      <c r="M29" s="15">
        <v>26</v>
      </c>
      <c r="N29" s="15">
        <v>23</v>
      </c>
      <c r="O29" s="15">
        <v>29</v>
      </c>
      <c r="P29" s="15">
        <v>23</v>
      </c>
      <c r="Q29" s="15">
        <v>30</v>
      </c>
      <c r="R29" s="15">
        <v>26</v>
      </c>
      <c r="S29" s="15">
        <v>91</v>
      </c>
      <c r="T29" s="15">
        <v>85</v>
      </c>
      <c r="U29" s="15"/>
      <c r="V29" s="15"/>
      <c r="W29" s="15">
        <f>SUM(K29:V29)</f>
        <v>373</v>
      </c>
      <c r="X29" s="16">
        <f>(W29/W$30)*100</f>
        <v>33.573357335733576</v>
      </c>
    </row>
    <row r="30" spans="1:24" ht="15.75" thickBot="1">
      <c r="A30" s="17" t="s">
        <v>5</v>
      </c>
      <c r="B30" s="18">
        <f t="shared" ref="B30:V30" si="14">SUM(B27:B29)</f>
        <v>707</v>
      </c>
      <c r="C30" s="18">
        <f t="shared" si="14"/>
        <v>1097</v>
      </c>
      <c r="D30" s="18">
        <f t="shared" si="14"/>
        <v>900</v>
      </c>
      <c r="E30" s="18">
        <f t="shared" si="14"/>
        <v>1232</v>
      </c>
      <c r="F30" s="18">
        <f t="shared" si="14"/>
        <v>902</v>
      </c>
      <c r="G30" s="18">
        <f t="shared" ref="G30:J30" si="15">SUM(G27:G29)</f>
        <v>1109</v>
      </c>
      <c r="H30" s="18">
        <f t="shared" ref="H30" si="16">SUM(H27:H29)</f>
        <v>1103</v>
      </c>
      <c r="I30" s="18">
        <f t="shared" ref="I30" si="17">SUM(I27:I29)</f>
        <v>1309</v>
      </c>
      <c r="J30" s="18">
        <f t="shared" si="15"/>
        <v>1100</v>
      </c>
      <c r="K30" s="19">
        <f t="shared" si="14"/>
        <v>80</v>
      </c>
      <c r="L30" s="19">
        <f t="shared" si="14"/>
        <v>94</v>
      </c>
      <c r="M30" s="19">
        <f t="shared" si="14"/>
        <v>84</v>
      </c>
      <c r="N30" s="19">
        <f t="shared" si="14"/>
        <v>114</v>
      </c>
      <c r="O30" s="19">
        <f t="shared" si="14"/>
        <v>95</v>
      </c>
      <c r="P30" s="19">
        <f t="shared" si="14"/>
        <v>100</v>
      </c>
      <c r="Q30" s="19">
        <f t="shared" si="14"/>
        <v>106</v>
      </c>
      <c r="R30" s="19">
        <f t="shared" si="14"/>
        <v>150</v>
      </c>
      <c r="S30" s="19">
        <f t="shared" si="14"/>
        <v>138</v>
      </c>
      <c r="T30" s="19">
        <f t="shared" si="14"/>
        <v>150</v>
      </c>
      <c r="U30" s="19">
        <f t="shared" si="14"/>
        <v>0</v>
      </c>
      <c r="V30" s="19">
        <f t="shared" si="14"/>
        <v>0</v>
      </c>
      <c r="W30" s="19">
        <f t="shared" ref="W30" si="18">SUM(W27:W29)</f>
        <v>1111</v>
      </c>
      <c r="X30" s="20">
        <f t="shared" ref="X30" si="19">(W30/W$26)*100</f>
        <v>100</v>
      </c>
    </row>
    <row r="31" spans="1:24">
      <c r="A31" s="95" t="s">
        <v>442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</row>
    <row r="32" spans="1:24">
      <c r="A32" s="13" t="s">
        <v>428</v>
      </c>
      <c r="B32" s="14"/>
      <c r="C32" s="14">
        <v>145</v>
      </c>
      <c r="D32" s="14">
        <v>189</v>
      </c>
      <c r="E32" s="14">
        <v>270</v>
      </c>
      <c r="F32" s="14">
        <v>206</v>
      </c>
      <c r="G32" s="14">
        <v>244</v>
      </c>
      <c r="H32" s="14">
        <v>279</v>
      </c>
      <c r="I32" s="14">
        <v>268</v>
      </c>
      <c r="J32" s="14">
        <v>150</v>
      </c>
      <c r="K32" s="45">
        <v>12</v>
      </c>
      <c r="L32" s="45">
        <v>14</v>
      </c>
      <c r="M32" s="45">
        <f>'ANUAL MESORREGIÃO'!E26</f>
        <v>9</v>
      </c>
      <c r="N32" s="45">
        <f>'ANUAL MESORREGIÃO'!F26</f>
        <v>31</v>
      </c>
      <c r="O32" s="45">
        <f>'ANUAL MESORREGIÃO'!G26</f>
        <v>18</v>
      </c>
      <c r="P32" s="45">
        <f>'ANUAL MESORREGIÃO'!H26</f>
        <v>15</v>
      </c>
      <c r="Q32" s="45">
        <f>'ANUAL MESORREGIÃO'!I26</f>
        <v>15</v>
      </c>
      <c r="R32" s="45">
        <f>'ANUAL MESORREGIÃO'!J26</f>
        <v>21</v>
      </c>
      <c r="S32" s="45">
        <f>'ANUAL MESORREGIÃO'!K26</f>
        <v>29</v>
      </c>
      <c r="T32" s="45">
        <f>'ANUAL MESORREGIÃO'!L26</f>
        <v>23</v>
      </c>
      <c r="U32" s="45">
        <f>'ANUAL MESORREGIÃO'!M26</f>
        <v>0</v>
      </c>
      <c r="V32" s="45">
        <f>'ANUAL MESORREGIÃO'!N26</f>
        <v>0</v>
      </c>
      <c r="W32" s="15">
        <f>SUM(K32:V32)</f>
        <v>187</v>
      </c>
      <c r="X32" s="16">
        <f>(W32/W$41)*100</f>
        <v>16.741271262309759</v>
      </c>
    </row>
    <row r="33" spans="1:24">
      <c r="A33" s="13" t="s">
        <v>429</v>
      </c>
      <c r="B33" s="14"/>
      <c r="C33" s="14">
        <v>256</v>
      </c>
      <c r="D33" s="14">
        <v>149</v>
      </c>
      <c r="E33" s="14">
        <v>222</v>
      </c>
      <c r="F33" s="14">
        <v>142</v>
      </c>
      <c r="G33" s="14">
        <v>183</v>
      </c>
      <c r="H33" s="14">
        <v>136</v>
      </c>
      <c r="I33" s="14">
        <v>210</v>
      </c>
      <c r="J33" s="14">
        <v>135</v>
      </c>
      <c r="K33" s="45">
        <v>6</v>
      </c>
      <c r="L33" s="45">
        <v>19</v>
      </c>
      <c r="M33" s="45">
        <f>'ANUAL MESORREGIÃO'!E55</f>
        <v>14</v>
      </c>
      <c r="N33" s="45">
        <f>'ANUAL MESORREGIÃO'!F55</f>
        <v>15</v>
      </c>
      <c r="O33" s="45">
        <f>'ANUAL MESORREGIÃO'!G55</f>
        <v>15</v>
      </c>
      <c r="P33" s="45">
        <f>'ANUAL MESORREGIÃO'!H55</f>
        <v>15</v>
      </c>
      <c r="Q33" s="45">
        <f>'ANUAL MESORREGIÃO'!I55</f>
        <v>15</v>
      </c>
      <c r="R33" s="45">
        <f>'ANUAL MESORREGIÃO'!J55</f>
        <v>20</v>
      </c>
      <c r="S33" s="45">
        <f>'ANUAL MESORREGIÃO'!K55</f>
        <v>15</v>
      </c>
      <c r="T33" s="45">
        <f>'ANUAL MESORREGIÃO'!L55</f>
        <v>21</v>
      </c>
      <c r="U33" s="45">
        <f>'ANUAL MESORREGIÃO'!M55</f>
        <v>0</v>
      </c>
      <c r="V33" s="45">
        <f>'ANUAL MESORREGIÃO'!N55</f>
        <v>0</v>
      </c>
      <c r="W33" s="15">
        <f t="shared" ref="W33:W40" si="20">SUM(K33:V33)</f>
        <v>155</v>
      </c>
      <c r="X33" s="16">
        <f t="shared" ref="X33:X40" si="21">(W33/W$41)*100</f>
        <v>13.876454789615039</v>
      </c>
    </row>
    <row r="34" spans="1:24">
      <c r="A34" s="13" t="s">
        <v>430</v>
      </c>
      <c r="B34" s="14"/>
      <c r="C34" s="14">
        <v>174</v>
      </c>
      <c r="D34" s="14">
        <v>127</v>
      </c>
      <c r="E34" s="14">
        <v>183</v>
      </c>
      <c r="F34" s="14">
        <v>145</v>
      </c>
      <c r="G34" s="14">
        <v>126</v>
      </c>
      <c r="H34" s="14">
        <v>122</v>
      </c>
      <c r="I34" s="14">
        <v>207</v>
      </c>
      <c r="J34" s="14">
        <v>225</v>
      </c>
      <c r="K34" s="45">
        <v>19</v>
      </c>
      <c r="L34" s="45">
        <v>19</v>
      </c>
      <c r="M34" s="45">
        <f>'ANUAL MESORREGIÃO'!E163</f>
        <v>19</v>
      </c>
      <c r="N34" s="45">
        <f>'ANUAL MESORREGIÃO'!F163</f>
        <v>18</v>
      </c>
      <c r="O34" s="45">
        <f>'ANUAL MESORREGIÃO'!G163</f>
        <v>12</v>
      </c>
      <c r="P34" s="45">
        <f>'ANUAL MESORREGIÃO'!H163</f>
        <v>22</v>
      </c>
      <c r="Q34" s="45">
        <f>'ANUAL MESORREGIÃO'!I163</f>
        <v>23</v>
      </c>
      <c r="R34" s="45">
        <f>'ANUAL MESORREGIÃO'!J163</f>
        <v>22</v>
      </c>
      <c r="S34" s="45">
        <f>'ANUAL MESORREGIÃO'!K163</f>
        <v>23</v>
      </c>
      <c r="T34" s="45">
        <f>'ANUAL MESORREGIÃO'!L163</f>
        <v>27</v>
      </c>
      <c r="U34" s="45">
        <f>'ANUAL MESORREGIÃO'!M163</f>
        <v>0</v>
      </c>
      <c r="V34" s="45">
        <f>'ANUAL MESORREGIÃO'!N163</f>
        <v>0</v>
      </c>
      <c r="W34" s="15">
        <f t="shared" si="20"/>
        <v>204</v>
      </c>
      <c r="X34" s="16">
        <f t="shared" si="21"/>
        <v>18.263205013428827</v>
      </c>
    </row>
    <row r="35" spans="1:24">
      <c r="A35" s="13" t="s">
        <v>431</v>
      </c>
      <c r="B35" s="14"/>
      <c r="C35" s="14">
        <v>20</v>
      </c>
      <c r="D35" s="14">
        <v>40</v>
      </c>
      <c r="E35" s="14">
        <v>94</v>
      </c>
      <c r="F35" s="14">
        <v>56</v>
      </c>
      <c r="G35" s="14">
        <v>54</v>
      </c>
      <c r="H35" s="14">
        <v>44</v>
      </c>
      <c r="I35" s="14">
        <v>81</v>
      </c>
      <c r="J35" s="14">
        <v>44</v>
      </c>
      <c r="K35" s="45">
        <v>0</v>
      </c>
      <c r="L35" s="45">
        <v>2</v>
      </c>
      <c r="M35" s="45">
        <f>'ANUAL MESORREGIÃO'!E336</f>
        <v>2</v>
      </c>
      <c r="N35" s="45">
        <f>'ANUAL MESORREGIÃO'!F336</f>
        <v>1</v>
      </c>
      <c r="O35" s="45">
        <f>'ANUAL MESORREGIÃO'!G336</f>
        <v>2</v>
      </c>
      <c r="P35" s="45">
        <f>'ANUAL MESORREGIÃO'!H336</f>
        <v>8</v>
      </c>
      <c r="Q35" s="45">
        <f>'ANUAL MESORREGIÃO'!I336</f>
        <v>12</v>
      </c>
      <c r="R35" s="45">
        <f>'ANUAL MESORREGIÃO'!J336</f>
        <v>2</v>
      </c>
      <c r="S35" s="45">
        <f>'ANUAL MESORREGIÃO'!K336</f>
        <v>4</v>
      </c>
      <c r="T35" s="45">
        <f>'ANUAL MESORREGIÃO'!L336</f>
        <v>7</v>
      </c>
      <c r="U35" s="45">
        <f>'ANUAL MESORREGIÃO'!M336</f>
        <v>0</v>
      </c>
      <c r="V35" s="45">
        <f>'ANUAL MESORREGIÃO'!N336</f>
        <v>0</v>
      </c>
      <c r="W35" s="15">
        <f t="shared" si="20"/>
        <v>40</v>
      </c>
      <c r="X35" s="16">
        <f t="shared" si="21"/>
        <v>3.5810205908683974</v>
      </c>
    </row>
    <row r="36" spans="1:24">
      <c r="A36" s="21" t="s">
        <v>432</v>
      </c>
      <c r="B36" s="22"/>
      <c r="C36" s="22">
        <v>124</v>
      </c>
      <c r="D36" s="22">
        <v>123</v>
      </c>
      <c r="E36" s="22">
        <v>117</v>
      </c>
      <c r="F36" s="22">
        <v>73</v>
      </c>
      <c r="G36" s="22">
        <v>86</v>
      </c>
      <c r="H36" s="22">
        <v>74</v>
      </c>
      <c r="I36" s="22">
        <v>147</v>
      </c>
      <c r="J36" s="22">
        <v>137</v>
      </c>
      <c r="K36" s="45">
        <v>6</v>
      </c>
      <c r="L36" s="45">
        <v>2</v>
      </c>
      <c r="M36" s="45">
        <f>'ANUAL MESORREGIÃO'!E381</f>
        <v>6</v>
      </c>
      <c r="N36" s="45">
        <f>'ANUAL MESORREGIÃO'!F381</f>
        <v>17</v>
      </c>
      <c r="O36" s="45">
        <f>'ANUAL MESORREGIÃO'!G381</f>
        <v>17</v>
      </c>
      <c r="P36" s="45">
        <f>'ANUAL MESORREGIÃO'!H381</f>
        <v>12</v>
      </c>
      <c r="Q36" s="45">
        <f>'ANUAL MESORREGIÃO'!I381</f>
        <v>13</v>
      </c>
      <c r="R36" s="45">
        <f>'ANUAL MESORREGIÃO'!J381</f>
        <v>18</v>
      </c>
      <c r="S36" s="45">
        <f>'ANUAL MESORREGIÃO'!K381</f>
        <v>19</v>
      </c>
      <c r="T36" s="45">
        <f>'ANUAL MESORREGIÃO'!L381</f>
        <v>30</v>
      </c>
      <c r="U36" s="45">
        <f>'ANUAL MESORREGIÃO'!M381</f>
        <v>0</v>
      </c>
      <c r="V36" s="45">
        <f>'ANUAL MESORREGIÃO'!N381</f>
        <v>0</v>
      </c>
      <c r="W36" s="15">
        <f t="shared" si="20"/>
        <v>140</v>
      </c>
      <c r="X36" s="16">
        <f t="shared" si="21"/>
        <v>12.533572068039392</v>
      </c>
    </row>
    <row r="37" spans="1:24">
      <c r="A37" s="23" t="s">
        <v>433</v>
      </c>
      <c r="B37" s="24"/>
      <c r="C37" s="24">
        <v>209</v>
      </c>
      <c r="D37" s="24">
        <v>163</v>
      </c>
      <c r="E37" s="24">
        <v>193</v>
      </c>
      <c r="F37" s="24">
        <v>147</v>
      </c>
      <c r="G37" s="24">
        <v>162</v>
      </c>
      <c r="H37" s="24">
        <v>196</v>
      </c>
      <c r="I37" s="24">
        <v>219</v>
      </c>
      <c r="J37" s="24">
        <v>197</v>
      </c>
      <c r="K37" s="45">
        <v>17</v>
      </c>
      <c r="L37" s="45">
        <v>15</v>
      </c>
      <c r="M37" s="45">
        <f>'ANUAL MESORREGIÃO'!E435</f>
        <v>19</v>
      </c>
      <c r="N37" s="45">
        <f>'ANUAL MESORREGIÃO'!F435</f>
        <v>13</v>
      </c>
      <c r="O37" s="45">
        <f>'ANUAL MESORREGIÃO'!G435</f>
        <v>19</v>
      </c>
      <c r="P37" s="45">
        <f>'ANUAL MESORREGIÃO'!H435</f>
        <v>15</v>
      </c>
      <c r="Q37" s="45">
        <f>'ANUAL MESORREGIÃO'!I435</f>
        <v>15</v>
      </c>
      <c r="R37" s="45">
        <f>'ANUAL MESORREGIÃO'!J435</f>
        <v>25</v>
      </c>
      <c r="S37" s="45">
        <f>'ANUAL MESORREGIÃO'!K435</f>
        <v>25</v>
      </c>
      <c r="T37" s="45">
        <f>'ANUAL MESORREGIÃO'!L435</f>
        <v>23</v>
      </c>
      <c r="U37" s="45">
        <f>'ANUAL MESORREGIÃO'!M435</f>
        <v>0</v>
      </c>
      <c r="V37" s="45">
        <f>'ANUAL MESORREGIÃO'!N435</f>
        <v>0</v>
      </c>
      <c r="W37" s="15">
        <f t="shared" si="20"/>
        <v>186</v>
      </c>
      <c r="X37" s="16">
        <f t="shared" si="21"/>
        <v>16.651745747538051</v>
      </c>
    </row>
    <row r="38" spans="1:24">
      <c r="A38" s="23" t="s">
        <v>434</v>
      </c>
      <c r="B38" s="24"/>
      <c r="C38" s="24">
        <v>56</v>
      </c>
      <c r="D38" s="24">
        <v>46</v>
      </c>
      <c r="E38" s="24">
        <v>63</v>
      </c>
      <c r="F38" s="24">
        <v>80</v>
      </c>
      <c r="G38" s="24">
        <v>153</v>
      </c>
      <c r="H38" s="24">
        <v>204</v>
      </c>
      <c r="I38" s="24">
        <v>107</v>
      </c>
      <c r="J38" s="24">
        <v>91</v>
      </c>
      <c r="K38" s="45">
        <v>9</v>
      </c>
      <c r="L38" s="45">
        <v>10</v>
      </c>
      <c r="M38" s="45">
        <f>'ANUAL MESORREGIÃO'!E306</f>
        <v>6</v>
      </c>
      <c r="N38" s="45">
        <f>'ANUAL MESORREGIÃO'!F306</f>
        <v>8</v>
      </c>
      <c r="O38" s="45">
        <f>'ANUAL MESORREGIÃO'!G306</f>
        <v>7</v>
      </c>
      <c r="P38" s="45">
        <v>10</v>
      </c>
      <c r="Q38" s="45">
        <v>6</v>
      </c>
      <c r="R38" s="45">
        <f>'ANUAL MESORREGIÃO'!J306</f>
        <v>23</v>
      </c>
      <c r="S38" s="45">
        <f>'ANUAL MESORREGIÃO'!K306</f>
        <v>16</v>
      </c>
      <c r="T38" s="45">
        <f>'ANUAL MESORREGIÃO'!L306</f>
        <v>1</v>
      </c>
      <c r="U38" s="45">
        <f>'ANUAL MESORREGIÃO'!N306</f>
        <v>0</v>
      </c>
      <c r="V38" s="45">
        <v>0</v>
      </c>
      <c r="W38" s="15">
        <f t="shared" si="20"/>
        <v>96</v>
      </c>
      <c r="X38" s="16">
        <f t="shared" si="21"/>
        <v>8.5944494180841549</v>
      </c>
    </row>
    <row r="39" spans="1:24">
      <c r="A39" s="13" t="s">
        <v>435</v>
      </c>
      <c r="B39" s="14"/>
      <c r="C39" s="14">
        <v>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45">
        <v>0</v>
      </c>
      <c r="L39" s="45">
        <v>0</v>
      </c>
      <c r="M39" s="45">
        <f>'ANUAL MESORREGIÃO'!E436</f>
        <v>0</v>
      </c>
      <c r="N39" s="45">
        <f>'ANUAL MESORREGIÃO'!F436</f>
        <v>0</v>
      </c>
      <c r="O39" s="45">
        <f>'ANUAL MESORREGIÃO'!G436</f>
        <v>0</v>
      </c>
      <c r="P39" s="45">
        <f>'ANUAL MESORREGIÃO'!H436</f>
        <v>0</v>
      </c>
      <c r="Q39" s="45">
        <f>'ANUAL MESORREGIÃO'!I436</f>
        <v>0</v>
      </c>
      <c r="R39" s="45">
        <f>'ANUAL MESORREGIÃO'!J436</f>
        <v>0</v>
      </c>
      <c r="S39" s="45">
        <f>'ANUAL MESORREGIÃO'!K436</f>
        <v>0</v>
      </c>
      <c r="T39" s="45">
        <f>'ANUAL MESORREGIÃO'!L436</f>
        <v>0</v>
      </c>
      <c r="U39" s="45">
        <f>'ANUAL MESORREGIÃO'!M436</f>
        <v>0</v>
      </c>
      <c r="V39" s="45">
        <f>'ANUAL MESORREGIÃO'!N436</f>
        <v>0</v>
      </c>
      <c r="W39" s="15">
        <f t="shared" si="20"/>
        <v>0</v>
      </c>
      <c r="X39" s="16">
        <f t="shared" si="21"/>
        <v>0</v>
      </c>
    </row>
    <row r="40" spans="1:24">
      <c r="A40" t="s">
        <v>436</v>
      </c>
      <c r="C40" s="14">
        <v>112</v>
      </c>
      <c r="D40" s="14">
        <v>63</v>
      </c>
      <c r="E40" s="14">
        <v>90</v>
      </c>
      <c r="F40" s="14">
        <v>53</v>
      </c>
      <c r="G40" s="14">
        <v>101</v>
      </c>
      <c r="H40" s="14">
        <v>48</v>
      </c>
      <c r="I40" s="14">
        <v>70</v>
      </c>
      <c r="J40" s="14">
        <v>121</v>
      </c>
      <c r="K40" s="53">
        <v>11</v>
      </c>
      <c r="L40" s="53">
        <v>13</v>
      </c>
      <c r="M40" s="53">
        <f>'ANUAL MESORREGIÃO'!E3</f>
        <v>9</v>
      </c>
      <c r="N40" s="53">
        <f>'ANUAL MESORREGIÃO'!F3</f>
        <v>11</v>
      </c>
      <c r="O40" s="53">
        <f>'ANUAL MESORREGIÃO'!G3</f>
        <v>6</v>
      </c>
      <c r="P40" s="53">
        <v>8</v>
      </c>
      <c r="Q40" s="53">
        <v>7</v>
      </c>
      <c r="R40" s="53">
        <v>19</v>
      </c>
      <c r="S40" s="53">
        <f>'ANUAL MESORREGIÃO'!K3</f>
        <v>7</v>
      </c>
      <c r="T40" s="53">
        <f>'ANUAL MESORREGIÃO'!L3</f>
        <v>18</v>
      </c>
      <c r="U40" s="53">
        <f>'ANUAL MESORREGIÃO'!M3</f>
        <v>0</v>
      </c>
      <c r="V40" s="53">
        <f>'ANUAL MESORREGIÃO'!N3</f>
        <v>0</v>
      </c>
      <c r="W40" s="15">
        <f t="shared" si="20"/>
        <v>109</v>
      </c>
      <c r="X40" s="16">
        <f t="shared" si="21"/>
        <v>9.7582811101163838</v>
      </c>
    </row>
    <row r="41" spans="1:24" ht="15.75" thickBot="1">
      <c r="A41" s="25" t="s">
        <v>5</v>
      </c>
      <c r="B41" s="26">
        <f>SUM(B32:B39)</f>
        <v>0</v>
      </c>
      <c r="C41" s="26">
        <f t="shared" ref="C41:V41" si="22">SUM(C32:C40)</f>
        <v>1097</v>
      </c>
      <c r="D41" s="26">
        <f t="shared" si="22"/>
        <v>900</v>
      </c>
      <c r="E41" s="26">
        <f t="shared" si="22"/>
        <v>1232</v>
      </c>
      <c r="F41" s="26">
        <f>SUM(F32:F40)</f>
        <v>902</v>
      </c>
      <c r="G41" s="26">
        <f>SUM(G32:G40)</f>
        <v>1109</v>
      </c>
      <c r="H41" s="26">
        <f>SUM(H32:H40)</f>
        <v>1103</v>
      </c>
      <c r="I41" s="26">
        <f>SUM(I32:I40)</f>
        <v>1309</v>
      </c>
      <c r="J41" s="26">
        <f>SUM(J32:J40)</f>
        <v>1100</v>
      </c>
      <c r="K41" s="26">
        <f t="shared" si="22"/>
        <v>80</v>
      </c>
      <c r="L41" s="26">
        <f t="shared" si="22"/>
        <v>94</v>
      </c>
      <c r="M41" s="26">
        <f>SUM(M32:M40)</f>
        <v>84</v>
      </c>
      <c r="N41" s="26">
        <f t="shared" si="22"/>
        <v>114</v>
      </c>
      <c r="O41" s="26">
        <f t="shared" si="22"/>
        <v>96</v>
      </c>
      <c r="P41" s="26">
        <f t="shared" si="22"/>
        <v>105</v>
      </c>
      <c r="Q41" s="26">
        <f t="shared" si="22"/>
        <v>106</v>
      </c>
      <c r="R41" s="26">
        <f t="shared" si="22"/>
        <v>150</v>
      </c>
      <c r="S41" s="26">
        <f t="shared" si="22"/>
        <v>138</v>
      </c>
      <c r="T41" s="26">
        <f t="shared" si="22"/>
        <v>150</v>
      </c>
      <c r="U41" s="26">
        <f t="shared" si="22"/>
        <v>0</v>
      </c>
      <c r="V41" s="26">
        <f t="shared" si="22"/>
        <v>0</v>
      </c>
      <c r="W41" s="27">
        <f>SUM(W32:W40)</f>
        <v>1117</v>
      </c>
      <c r="X41" s="28">
        <f>SUM(X32:X40)</f>
        <v>100</v>
      </c>
    </row>
    <row r="42" spans="1:24">
      <c r="A42" s="95" t="s">
        <v>439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</row>
    <row r="43" spans="1:24">
      <c r="A43" s="13" t="s">
        <v>458</v>
      </c>
      <c r="B43" s="14"/>
      <c r="C43" s="14"/>
      <c r="D43" s="14"/>
      <c r="E43" s="14"/>
      <c r="F43" s="14"/>
      <c r="G43" s="14"/>
      <c r="H43" s="14"/>
      <c r="I43" s="14"/>
      <c r="J43" s="14">
        <v>1</v>
      </c>
      <c r="K43" s="15"/>
      <c r="L43" s="15"/>
      <c r="M43" s="15"/>
      <c r="N43" s="15"/>
      <c r="O43" s="15"/>
      <c r="P43" s="15">
        <v>0</v>
      </c>
      <c r="Q43" s="15">
        <v>0</v>
      </c>
      <c r="R43" s="15"/>
      <c r="S43" s="15">
        <v>0</v>
      </c>
      <c r="T43" s="15">
        <v>0</v>
      </c>
      <c r="U43" s="15"/>
      <c r="V43" s="15"/>
      <c r="W43" s="15">
        <f>SUM(K43:V43)</f>
        <v>0</v>
      </c>
      <c r="X43" s="16">
        <f t="shared" ref="X43:X66" si="23">(W43/W$67)*100</f>
        <v>0</v>
      </c>
    </row>
    <row r="44" spans="1:24">
      <c r="A44" s="13" t="s">
        <v>549</v>
      </c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15">
        <v>1</v>
      </c>
      <c r="M44" s="15"/>
      <c r="N44" s="15"/>
      <c r="O44" s="15"/>
      <c r="P44" s="15">
        <v>1</v>
      </c>
      <c r="Q44" s="15"/>
      <c r="R44" s="15"/>
      <c r="S44" s="15"/>
      <c r="T44" s="15">
        <v>0</v>
      </c>
      <c r="U44" s="15"/>
      <c r="V44" s="15"/>
      <c r="W44" s="15">
        <f t="shared" ref="W44" si="24">SUM(K44:V44)</f>
        <v>2</v>
      </c>
      <c r="X44" s="16">
        <f t="shared" si="23"/>
        <v>0.19175455417066153</v>
      </c>
    </row>
    <row r="45" spans="1:24">
      <c r="A45" s="13" t="s">
        <v>560</v>
      </c>
      <c r="B45" s="14"/>
      <c r="C45" s="14"/>
      <c r="D45" s="14"/>
      <c r="E45" s="14"/>
      <c r="F45" s="14"/>
      <c r="G45" s="14"/>
      <c r="H45" s="14"/>
      <c r="I45" s="14"/>
      <c r="J45" s="14">
        <v>2</v>
      </c>
      <c r="K45" s="15"/>
      <c r="L45" s="15"/>
      <c r="M45" s="15"/>
      <c r="N45" s="15"/>
      <c r="O45" s="15"/>
      <c r="P45" s="15">
        <v>0</v>
      </c>
      <c r="Q45" s="15">
        <v>0</v>
      </c>
      <c r="R45" s="15"/>
      <c r="S45" s="15">
        <v>0</v>
      </c>
      <c r="T45" s="15">
        <v>0</v>
      </c>
      <c r="U45" s="15"/>
      <c r="V45" s="15"/>
      <c r="W45" s="15">
        <f t="shared" ref="W45" si="25">SUM(K45:V45)</f>
        <v>0</v>
      </c>
      <c r="X45" s="16">
        <f t="shared" si="23"/>
        <v>0</v>
      </c>
    </row>
    <row r="46" spans="1:24">
      <c r="A46" s="13" t="s">
        <v>470</v>
      </c>
      <c r="B46" s="14"/>
      <c r="C46" s="14"/>
      <c r="D46" s="14"/>
      <c r="E46" s="14"/>
      <c r="F46" s="14"/>
      <c r="G46" s="14"/>
      <c r="H46" s="14"/>
      <c r="I46" s="14"/>
      <c r="J46" s="14">
        <v>3</v>
      </c>
      <c r="K46" s="15"/>
      <c r="L46" s="15">
        <v>1</v>
      </c>
      <c r="M46" s="15">
        <v>1</v>
      </c>
      <c r="N46" s="15">
        <v>1</v>
      </c>
      <c r="O46" s="15"/>
      <c r="P46" s="15">
        <v>0</v>
      </c>
      <c r="Q46" s="15">
        <v>0</v>
      </c>
      <c r="R46" s="15">
        <v>1</v>
      </c>
      <c r="S46" s="15">
        <v>1</v>
      </c>
      <c r="T46" s="15">
        <v>0</v>
      </c>
      <c r="U46" s="15"/>
      <c r="V46" s="15"/>
      <c r="W46" s="15">
        <f t="shared" ref="W46" si="26">SUM(K46:V46)</f>
        <v>5</v>
      </c>
      <c r="X46" s="16">
        <f t="shared" si="23"/>
        <v>0.4793863854266539</v>
      </c>
    </row>
    <row r="47" spans="1:24">
      <c r="A47" s="13" t="s">
        <v>376</v>
      </c>
      <c r="B47" s="14"/>
      <c r="C47" s="14"/>
      <c r="D47" s="14"/>
      <c r="E47" s="14"/>
      <c r="F47" s="14"/>
      <c r="G47" s="14"/>
      <c r="H47" s="14"/>
      <c r="I47" s="14"/>
      <c r="J47" s="14">
        <v>10</v>
      </c>
      <c r="K47" s="15"/>
      <c r="L47" s="15"/>
      <c r="M47" s="15"/>
      <c r="N47" s="15"/>
      <c r="O47" s="15"/>
      <c r="P47" s="15">
        <v>0</v>
      </c>
      <c r="Q47" s="15">
        <v>0</v>
      </c>
      <c r="R47" s="15"/>
      <c r="S47" s="15">
        <v>0</v>
      </c>
      <c r="T47" s="15">
        <v>0</v>
      </c>
      <c r="U47" s="15"/>
      <c r="V47" s="15"/>
      <c r="W47" s="15">
        <f t="shared" ref="W47" si="27">SUM(K47:V47)</f>
        <v>0</v>
      </c>
      <c r="X47" s="16">
        <f t="shared" si="23"/>
        <v>0</v>
      </c>
    </row>
    <row r="48" spans="1:24">
      <c r="A48" s="13" t="s">
        <v>18</v>
      </c>
      <c r="B48" s="14"/>
      <c r="C48" s="14"/>
      <c r="D48" s="14"/>
      <c r="E48" s="14"/>
      <c r="F48" s="14"/>
      <c r="G48" s="14"/>
      <c r="H48" s="14"/>
      <c r="I48" s="14"/>
      <c r="J48" s="14">
        <v>82</v>
      </c>
      <c r="K48" s="15">
        <v>4</v>
      </c>
      <c r="L48" s="15">
        <v>5</v>
      </c>
      <c r="M48" s="15">
        <v>5</v>
      </c>
      <c r="N48" s="63">
        <v>5</v>
      </c>
      <c r="O48" s="15">
        <v>9</v>
      </c>
      <c r="P48" s="15">
        <v>10</v>
      </c>
      <c r="Q48" s="15">
        <v>1</v>
      </c>
      <c r="R48" s="15">
        <v>8</v>
      </c>
      <c r="S48" s="15">
        <v>17</v>
      </c>
      <c r="T48" s="15">
        <v>6</v>
      </c>
      <c r="U48" s="15"/>
      <c r="V48" s="15"/>
      <c r="W48" s="15">
        <f t="shared" ref="W48:W66" si="28">SUM(K48:V48)</f>
        <v>70</v>
      </c>
      <c r="X48" s="16">
        <f t="shared" si="23"/>
        <v>6.7114093959731544</v>
      </c>
    </row>
    <row r="49" spans="1:24">
      <c r="A49" s="13" t="s">
        <v>572</v>
      </c>
      <c r="B49" s="14"/>
      <c r="C49" s="14"/>
      <c r="D49" s="14"/>
      <c r="E49" s="14"/>
      <c r="F49" s="14"/>
      <c r="G49" s="14"/>
      <c r="H49" s="14"/>
      <c r="I49" s="14"/>
      <c r="J49" s="14">
        <v>10</v>
      </c>
      <c r="K49" s="15">
        <v>2</v>
      </c>
      <c r="L49" s="15"/>
      <c r="M49" s="15">
        <v>2</v>
      </c>
      <c r="N49" s="63">
        <v>2</v>
      </c>
      <c r="O49" s="15"/>
      <c r="P49" s="15">
        <v>0</v>
      </c>
      <c r="Q49" s="15">
        <v>0</v>
      </c>
      <c r="R49" s="15">
        <v>1</v>
      </c>
      <c r="S49" s="15">
        <v>0</v>
      </c>
      <c r="T49" s="15">
        <v>0</v>
      </c>
      <c r="U49" s="15"/>
      <c r="V49" s="15"/>
      <c r="W49" s="15">
        <f t="shared" si="28"/>
        <v>7</v>
      </c>
      <c r="X49" s="16">
        <f t="shared" si="23"/>
        <v>0.67114093959731547</v>
      </c>
    </row>
    <row r="50" spans="1:24">
      <c r="A50" s="13" t="s">
        <v>480</v>
      </c>
      <c r="B50" s="14"/>
      <c r="C50" s="14"/>
      <c r="D50" s="14"/>
      <c r="E50" s="14"/>
      <c r="F50" s="14"/>
      <c r="G50" s="14"/>
      <c r="H50" s="14"/>
      <c r="I50" s="14"/>
      <c r="J50" s="14">
        <v>8</v>
      </c>
      <c r="K50" s="15"/>
      <c r="L50" s="15"/>
      <c r="M50" s="15">
        <v>1</v>
      </c>
      <c r="N50" s="63"/>
      <c r="O50" s="15"/>
      <c r="P50" s="15">
        <v>0</v>
      </c>
      <c r="Q50" s="15">
        <v>0</v>
      </c>
      <c r="R50" s="15">
        <v>0</v>
      </c>
      <c r="S50" s="15"/>
      <c r="T50" s="15">
        <v>0</v>
      </c>
      <c r="U50" s="15"/>
      <c r="V50" s="15"/>
      <c r="W50" s="15">
        <f t="shared" ref="W50" si="29">SUM(K50:V50)</f>
        <v>1</v>
      </c>
      <c r="X50" s="16">
        <f t="shared" si="23"/>
        <v>9.5877277085330767E-2</v>
      </c>
    </row>
    <row r="51" spans="1:24">
      <c r="A51" s="13" t="s">
        <v>477</v>
      </c>
      <c r="B51" s="14"/>
      <c r="C51" s="14"/>
      <c r="D51" s="14"/>
      <c r="E51" s="14"/>
      <c r="F51" s="14"/>
      <c r="G51" s="14"/>
      <c r="H51" s="14"/>
      <c r="I51" s="14"/>
      <c r="J51" s="14">
        <v>19</v>
      </c>
      <c r="K51" s="15">
        <v>1</v>
      </c>
      <c r="L51" s="15">
        <v>1</v>
      </c>
      <c r="M51" s="15">
        <v>4</v>
      </c>
      <c r="N51" s="63">
        <v>2</v>
      </c>
      <c r="O51" s="15">
        <v>4</v>
      </c>
      <c r="P51" s="15">
        <v>0</v>
      </c>
      <c r="Q51" s="15">
        <v>1</v>
      </c>
      <c r="R51" s="15">
        <v>3</v>
      </c>
      <c r="S51" s="15">
        <v>0</v>
      </c>
      <c r="T51" s="15">
        <v>3</v>
      </c>
      <c r="U51" s="15"/>
      <c r="V51" s="15"/>
      <c r="W51" s="15">
        <f t="shared" ref="W51" si="30">SUM(K51:V51)</f>
        <v>19</v>
      </c>
      <c r="X51" s="16">
        <f t="shared" si="23"/>
        <v>1.8216682646212849</v>
      </c>
    </row>
    <row r="52" spans="1:24">
      <c r="A52" s="13" t="s">
        <v>564</v>
      </c>
      <c r="B52" s="14"/>
      <c r="C52" s="14"/>
      <c r="D52" s="14"/>
      <c r="E52" s="14"/>
      <c r="F52" s="14"/>
      <c r="G52" s="14"/>
      <c r="H52" s="14"/>
      <c r="I52" s="14"/>
      <c r="J52" s="14">
        <v>14</v>
      </c>
      <c r="K52" s="15"/>
      <c r="L52" s="15"/>
      <c r="M52" s="15">
        <v>1</v>
      </c>
      <c r="N52" s="63"/>
      <c r="O52" s="15">
        <v>1</v>
      </c>
      <c r="P52" s="15">
        <v>1</v>
      </c>
      <c r="Q52" s="15">
        <v>1</v>
      </c>
      <c r="R52" s="15">
        <v>0</v>
      </c>
      <c r="S52" s="15">
        <v>3</v>
      </c>
      <c r="T52" s="15">
        <v>1</v>
      </c>
      <c r="U52" s="15"/>
      <c r="V52" s="15"/>
      <c r="W52" s="15">
        <f t="shared" si="28"/>
        <v>8</v>
      </c>
      <c r="X52" s="16">
        <f t="shared" si="23"/>
        <v>0.76701821668264614</v>
      </c>
    </row>
    <row r="53" spans="1:24">
      <c r="A53" s="13" t="s">
        <v>478</v>
      </c>
      <c r="B53" s="14"/>
      <c r="C53" s="14"/>
      <c r="D53" s="14"/>
      <c r="E53" s="14"/>
      <c r="F53" s="14"/>
      <c r="G53" s="14"/>
      <c r="H53" s="14"/>
      <c r="I53" s="14"/>
      <c r="J53" s="14">
        <v>6</v>
      </c>
      <c r="K53" s="15">
        <v>1</v>
      </c>
      <c r="L53" s="15">
        <v>1</v>
      </c>
      <c r="M53" s="15">
        <v>2</v>
      </c>
      <c r="N53" s="63"/>
      <c r="O53" s="15"/>
      <c r="P53" s="15">
        <v>1</v>
      </c>
      <c r="Q53" s="15">
        <v>1</v>
      </c>
      <c r="R53" s="15">
        <v>0</v>
      </c>
      <c r="S53" s="15">
        <v>0</v>
      </c>
      <c r="T53" s="15">
        <v>1</v>
      </c>
      <c r="U53" s="15"/>
      <c r="V53" s="15"/>
      <c r="W53" s="15">
        <f t="shared" ref="W53" si="31">SUM(K53:V53)</f>
        <v>7</v>
      </c>
      <c r="X53" s="16">
        <f t="shared" si="23"/>
        <v>0.67114093959731547</v>
      </c>
    </row>
    <row r="54" spans="1:24">
      <c r="A54" s="13" t="s">
        <v>561</v>
      </c>
      <c r="B54" s="14"/>
      <c r="C54" s="14"/>
      <c r="D54" s="14"/>
      <c r="E54" s="14"/>
      <c r="F54" s="14"/>
      <c r="G54" s="14"/>
      <c r="H54" s="14"/>
      <c r="I54" s="14"/>
      <c r="J54" s="14">
        <v>23</v>
      </c>
      <c r="K54" s="15"/>
      <c r="L54" s="15">
        <v>4</v>
      </c>
      <c r="M54" s="15">
        <v>2</v>
      </c>
      <c r="N54" s="63">
        <v>3</v>
      </c>
      <c r="O54" s="15">
        <v>3</v>
      </c>
      <c r="P54" s="15">
        <v>4</v>
      </c>
      <c r="Q54" s="15">
        <v>1</v>
      </c>
      <c r="R54" s="15">
        <v>4</v>
      </c>
      <c r="S54" s="15">
        <v>1</v>
      </c>
      <c r="T54" s="15">
        <v>0</v>
      </c>
      <c r="U54" s="15"/>
      <c r="V54" s="15"/>
      <c r="W54" s="15">
        <f t="shared" si="28"/>
        <v>22</v>
      </c>
      <c r="X54" s="16">
        <f t="shared" si="23"/>
        <v>2.109300095877277</v>
      </c>
    </row>
    <row r="55" spans="1:24">
      <c r="A55" s="13" t="s">
        <v>17</v>
      </c>
      <c r="B55" s="14"/>
      <c r="C55" s="14"/>
      <c r="D55" s="14"/>
      <c r="E55" s="14"/>
      <c r="F55" s="14"/>
      <c r="G55" s="14"/>
      <c r="H55" s="14"/>
      <c r="I55" s="14"/>
      <c r="J55" s="14">
        <v>50</v>
      </c>
      <c r="K55" s="15">
        <v>2</v>
      </c>
      <c r="L55" s="15">
        <v>5</v>
      </c>
      <c r="M55" s="15">
        <v>3</v>
      </c>
      <c r="N55" s="63">
        <v>8</v>
      </c>
      <c r="O55" s="15">
        <v>6</v>
      </c>
      <c r="P55" s="15">
        <v>6</v>
      </c>
      <c r="Q55" s="15">
        <v>1</v>
      </c>
      <c r="R55" s="15">
        <v>8</v>
      </c>
      <c r="S55" s="15">
        <v>7</v>
      </c>
      <c r="T55" s="15">
        <v>10</v>
      </c>
      <c r="U55" s="15"/>
      <c r="V55" s="15"/>
      <c r="W55" s="15">
        <f t="shared" si="28"/>
        <v>56</v>
      </c>
      <c r="X55" s="16">
        <f t="shared" si="23"/>
        <v>5.3691275167785237</v>
      </c>
    </row>
    <row r="56" spans="1:24">
      <c r="A56" s="13" t="s">
        <v>563</v>
      </c>
      <c r="B56" s="14"/>
      <c r="C56" s="14"/>
      <c r="D56" s="14"/>
      <c r="E56" s="14"/>
      <c r="F56" s="14"/>
      <c r="G56" s="14"/>
      <c r="H56" s="14"/>
      <c r="I56" s="14"/>
      <c r="J56" s="14">
        <v>73</v>
      </c>
      <c r="K56" s="15">
        <v>1</v>
      </c>
      <c r="L56" s="15">
        <v>9</v>
      </c>
      <c r="M56" s="15">
        <v>5</v>
      </c>
      <c r="N56" s="63">
        <v>5</v>
      </c>
      <c r="O56" s="15">
        <v>6</v>
      </c>
      <c r="P56" s="15">
        <v>2</v>
      </c>
      <c r="Q56" s="94"/>
      <c r="R56" s="94"/>
      <c r="S56" s="94"/>
      <c r="T56" s="94"/>
      <c r="U56" s="94"/>
      <c r="V56" s="94"/>
      <c r="W56" s="15">
        <f t="shared" si="28"/>
        <v>28</v>
      </c>
      <c r="X56" s="16">
        <f t="shared" si="23"/>
        <v>2.6845637583892619</v>
      </c>
    </row>
    <row r="57" spans="1:24">
      <c r="A57" s="13" t="s">
        <v>559</v>
      </c>
      <c r="B57" s="22"/>
      <c r="C57" s="22"/>
      <c r="D57" s="22"/>
      <c r="E57" s="22"/>
      <c r="F57" s="22"/>
      <c r="G57" s="22"/>
      <c r="H57" s="22"/>
      <c r="I57" s="22"/>
      <c r="J57" s="22">
        <v>1</v>
      </c>
      <c r="K57" s="15"/>
      <c r="L57" s="15"/>
      <c r="M57" s="15"/>
      <c r="N57" s="63"/>
      <c r="O57" s="15"/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/>
      <c r="V57" s="15"/>
      <c r="W57" s="15">
        <f t="shared" si="28"/>
        <v>0</v>
      </c>
      <c r="X57" s="16">
        <f t="shared" si="23"/>
        <v>0</v>
      </c>
    </row>
    <row r="58" spans="1:24">
      <c r="A58" t="s">
        <v>455</v>
      </c>
      <c r="B58" s="22"/>
      <c r="C58" s="22"/>
      <c r="D58" s="22"/>
      <c r="E58" s="22"/>
      <c r="F58" s="22"/>
      <c r="G58" s="22"/>
      <c r="H58" s="22"/>
      <c r="I58" s="22"/>
      <c r="J58" s="22"/>
      <c r="K58" s="15">
        <v>1</v>
      </c>
      <c r="L58" s="15"/>
      <c r="M58" s="15"/>
      <c r="N58" s="63">
        <v>1</v>
      </c>
      <c r="O58" s="15"/>
      <c r="P58" s="15">
        <v>0</v>
      </c>
      <c r="Q58" s="15">
        <v>0</v>
      </c>
      <c r="R58" s="15">
        <v>0</v>
      </c>
      <c r="S58" s="15">
        <v>1</v>
      </c>
      <c r="T58" s="15">
        <v>0</v>
      </c>
      <c r="U58" s="15"/>
      <c r="V58" s="15"/>
      <c r="W58" s="15">
        <f t="shared" ref="W58" si="32">SUM(K58:V58)</f>
        <v>3</v>
      </c>
      <c r="X58" s="16">
        <f t="shared" si="23"/>
        <v>0.28763183125599234</v>
      </c>
    </row>
    <row r="59" spans="1:24">
      <c r="A59" s="13" t="s">
        <v>360</v>
      </c>
      <c r="B59" s="24"/>
      <c r="C59" s="24"/>
      <c r="D59" s="24"/>
      <c r="E59" s="24"/>
      <c r="F59" s="24"/>
      <c r="G59" s="24"/>
      <c r="H59" s="24"/>
      <c r="I59" s="24"/>
      <c r="J59" s="24">
        <v>4</v>
      </c>
      <c r="K59" s="15">
        <v>1</v>
      </c>
      <c r="L59" s="15"/>
      <c r="M59" s="15"/>
      <c r="N59" s="63"/>
      <c r="O59" s="15">
        <v>2</v>
      </c>
      <c r="P59" s="15">
        <v>2</v>
      </c>
      <c r="Q59" s="15">
        <v>1</v>
      </c>
      <c r="R59" s="15">
        <v>3</v>
      </c>
      <c r="S59" s="15">
        <v>1</v>
      </c>
      <c r="T59" s="15">
        <v>0</v>
      </c>
      <c r="U59" s="15"/>
      <c r="V59" s="15"/>
      <c r="W59" s="15">
        <f t="shared" si="28"/>
        <v>10</v>
      </c>
      <c r="X59" s="16">
        <f t="shared" si="23"/>
        <v>0.95877277085330781</v>
      </c>
    </row>
    <row r="60" spans="1:24">
      <c r="A60" s="13" t="s">
        <v>440</v>
      </c>
      <c r="B60" s="14"/>
      <c r="C60" s="14"/>
      <c r="D60" s="14"/>
      <c r="E60" s="14"/>
      <c r="F60" s="14"/>
      <c r="G60" s="14"/>
      <c r="H60" s="14"/>
      <c r="I60" s="14"/>
      <c r="J60" s="14">
        <v>778</v>
      </c>
      <c r="K60" s="15">
        <v>67</v>
      </c>
      <c r="L60" s="15">
        <v>67</v>
      </c>
      <c r="M60" s="15">
        <v>58</v>
      </c>
      <c r="N60" s="63">
        <v>84</v>
      </c>
      <c r="O60" s="15">
        <v>64</v>
      </c>
      <c r="P60" s="15">
        <v>71</v>
      </c>
      <c r="Q60" s="15">
        <v>63</v>
      </c>
      <c r="R60" s="15">
        <v>113</v>
      </c>
      <c r="S60" s="15">
        <v>96</v>
      </c>
      <c r="T60" s="15">
        <v>112</v>
      </c>
      <c r="U60" s="15"/>
      <c r="V60" s="15"/>
      <c r="W60" s="15">
        <f>SUM(K60:V60)</f>
        <v>795</v>
      </c>
      <c r="X60" s="16">
        <f t="shared" si="23"/>
        <v>76.222435282837964</v>
      </c>
    </row>
    <row r="61" spans="1:24">
      <c r="A61" s="13" t="s">
        <v>15</v>
      </c>
      <c r="C61" s="14"/>
      <c r="D61" s="14"/>
      <c r="E61" s="14"/>
      <c r="F61" s="14"/>
      <c r="G61" s="14"/>
      <c r="H61" s="14"/>
      <c r="I61" s="14"/>
      <c r="J61" s="14">
        <v>16</v>
      </c>
      <c r="K61" s="15"/>
      <c r="L61" s="15"/>
      <c r="M61" s="15"/>
      <c r="N61" s="15">
        <v>3</v>
      </c>
      <c r="O61" s="15"/>
      <c r="P61" s="15">
        <v>2</v>
      </c>
      <c r="Q61" s="15">
        <v>3</v>
      </c>
      <c r="R61" s="15">
        <v>1</v>
      </c>
      <c r="S61" s="15">
        <v>1</v>
      </c>
      <c r="T61" s="15">
        <v>0</v>
      </c>
      <c r="U61" s="15"/>
      <c r="V61" s="15"/>
      <c r="W61" s="15">
        <f t="shared" si="28"/>
        <v>10</v>
      </c>
      <c r="X61" s="16">
        <f t="shared" si="23"/>
        <v>0.95877277085330781</v>
      </c>
    </row>
    <row r="62" spans="1:24">
      <c r="A62" s="89" t="s">
        <v>562</v>
      </c>
      <c r="C62" s="90"/>
      <c r="D62" s="90"/>
      <c r="E62" s="90"/>
      <c r="F62" s="90"/>
      <c r="G62" s="90"/>
      <c r="H62" s="90"/>
      <c r="I62" s="90"/>
      <c r="J62" s="90"/>
      <c r="K62" s="91"/>
      <c r="L62" s="91"/>
      <c r="M62" s="91"/>
      <c r="N62" s="91"/>
      <c r="O62" s="91"/>
      <c r="P62" s="91"/>
      <c r="Q62" s="91">
        <v>1</v>
      </c>
      <c r="R62" s="91">
        <v>2</v>
      </c>
      <c r="S62" s="91">
        <v>0</v>
      </c>
      <c r="T62" s="91">
        <v>5</v>
      </c>
      <c r="U62" s="91"/>
      <c r="V62" s="91"/>
      <c r="W62" s="15">
        <f t="shared" si="28"/>
        <v>8</v>
      </c>
      <c r="X62" s="16">
        <f t="shared" si="23"/>
        <v>0.76701821668264614</v>
      </c>
    </row>
    <row r="63" spans="1:24">
      <c r="A63" s="89" t="s">
        <v>574</v>
      </c>
      <c r="C63" s="90"/>
      <c r="D63" s="90"/>
      <c r="E63" s="90"/>
      <c r="F63" s="90"/>
      <c r="G63" s="90"/>
      <c r="H63" s="90"/>
      <c r="I63" s="90"/>
      <c r="J63" s="90"/>
      <c r="K63" s="91"/>
      <c r="L63" s="91"/>
      <c r="M63" s="91"/>
      <c r="N63" s="91"/>
      <c r="O63" s="91"/>
      <c r="P63" s="91"/>
      <c r="Q63" s="91"/>
      <c r="R63" s="91"/>
      <c r="S63" s="91">
        <v>2</v>
      </c>
      <c r="T63" s="91">
        <v>2</v>
      </c>
      <c r="U63" s="91"/>
      <c r="V63" s="91"/>
      <c r="W63" s="15">
        <f t="shared" si="28"/>
        <v>4</v>
      </c>
      <c r="X63" s="16">
        <f t="shared" si="23"/>
        <v>0.38350910834132307</v>
      </c>
    </row>
    <row r="64" spans="1:24">
      <c r="A64" s="89" t="s">
        <v>565</v>
      </c>
      <c r="C64" s="90"/>
      <c r="D64" s="90"/>
      <c r="E64" s="90"/>
      <c r="F64" s="90"/>
      <c r="G64" s="90"/>
      <c r="H64" s="90"/>
      <c r="I64" s="90"/>
      <c r="J64" s="90"/>
      <c r="K64" s="91"/>
      <c r="L64" s="91"/>
      <c r="M64" s="91"/>
      <c r="N64" s="91"/>
      <c r="O64" s="91"/>
      <c r="P64" s="91"/>
      <c r="Q64" s="91">
        <v>1</v>
      </c>
      <c r="R64" s="91">
        <v>1</v>
      </c>
      <c r="S64" s="91">
        <v>0</v>
      </c>
      <c r="T64" s="91">
        <v>1</v>
      </c>
      <c r="U64" s="91"/>
      <c r="V64" s="91"/>
      <c r="W64" s="15">
        <f t="shared" si="28"/>
        <v>3</v>
      </c>
      <c r="X64" s="16">
        <f t="shared" si="23"/>
        <v>0.28763183125599234</v>
      </c>
    </row>
    <row r="65" spans="1:24">
      <c r="A65" s="89" t="s">
        <v>573</v>
      </c>
      <c r="C65" s="90"/>
      <c r="D65" s="90"/>
      <c r="E65" s="90"/>
      <c r="F65" s="90"/>
      <c r="G65" s="90"/>
      <c r="H65" s="90"/>
      <c r="I65" s="90"/>
      <c r="J65" s="90"/>
      <c r="K65" s="91"/>
      <c r="L65" s="91"/>
      <c r="M65" s="91"/>
      <c r="N65" s="91"/>
      <c r="O65" s="91"/>
      <c r="P65" s="91"/>
      <c r="Q65" s="91"/>
      <c r="R65" s="91"/>
      <c r="S65" s="91">
        <v>2</v>
      </c>
      <c r="T65" s="91">
        <v>0</v>
      </c>
      <c r="U65" s="91"/>
      <c r="V65" s="91"/>
      <c r="W65" s="15">
        <f t="shared" si="28"/>
        <v>2</v>
      </c>
      <c r="X65" s="16">
        <f t="shared" si="23"/>
        <v>0.19175455417066153</v>
      </c>
    </row>
    <row r="66" spans="1:24">
      <c r="A66" s="89" t="s">
        <v>566</v>
      </c>
      <c r="C66" s="90"/>
      <c r="D66" s="90"/>
      <c r="E66" s="90"/>
      <c r="F66" s="90"/>
      <c r="G66" s="90"/>
      <c r="H66" s="90"/>
      <c r="I66" s="90"/>
      <c r="J66" s="90"/>
      <c r="K66" s="91"/>
      <c r="L66" s="91"/>
      <c r="M66" s="91"/>
      <c r="N66" s="91"/>
      <c r="O66" s="91"/>
      <c r="P66" s="91"/>
      <c r="Q66" s="91">
        <v>1</v>
      </c>
      <c r="R66" s="91">
        <v>5</v>
      </c>
      <c r="S66" s="91">
        <v>6</v>
      </c>
      <c r="T66" s="91">
        <v>9</v>
      </c>
      <c r="U66" s="91"/>
      <c r="V66" s="91"/>
      <c r="W66" s="15">
        <f t="shared" si="28"/>
        <v>21</v>
      </c>
      <c r="X66" s="16">
        <f t="shared" si="23"/>
        <v>2.0134228187919461</v>
      </c>
    </row>
    <row r="67" spans="1:24">
      <c r="A67" s="25" t="s">
        <v>5</v>
      </c>
      <c r="B67" s="26">
        <f>SUM(B43:B60)</f>
        <v>0</v>
      </c>
      <c r="C67" s="26">
        <f>SUM(C43:C61)</f>
        <v>0</v>
      </c>
      <c r="D67" s="26">
        <f>SUM(D43:D61)</f>
        <v>0</v>
      </c>
      <c r="E67" s="26">
        <f>SUM(E43:E61)</f>
        <v>0</v>
      </c>
      <c r="F67" s="26">
        <f>SUM(F43:F61)</f>
        <v>0</v>
      </c>
      <c r="G67" s="26">
        <f>SUM(G43:G61)</f>
        <v>0</v>
      </c>
      <c r="H67" s="26">
        <v>0</v>
      </c>
      <c r="I67" s="26">
        <v>0</v>
      </c>
      <c r="J67" s="26">
        <f t="shared" ref="J67:R67" si="33">SUM(J43:J66)</f>
        <v>1100</v>
      </c>
      <c r="K67" s="26">
        <f t="shared" si="33"/>
        <v>80</v>
      </c>
      <c r="L67" s="26">
        <f t="shared" si="33"/>
        <v>94</v>
      </c>
      <c r="M67" s="26">
        <f t="shared" si="33"/>
        <v>84</v>
      </c>
      <c r="N67" s="26">
        <f t="shared" si="33"/>
        <v>114</v>
      </c>
      <c r="O67" s="26">
        <f t="shared" si="33"/>
        <v>95</v>
      </c>
      <c r="P67" s="26">
        <f t="shared" si="33"/>
        <v>100</v>
      </c>
      <c r="Q67" s="26">
        <f t="shared" si="33"/>
        <v>76</v>
      </c>
      <c r="R67" s="26">
        <f t="shared" si="33"/>
        <v>150</v>
      </c>
      <c r="S67" s="26">
        <f>SUM(S43:S66)</f>
        <v>138</v>
      </c>
      <c r="T67" s="26">
        <f t="shared" ref="T67:V67" si="34">SUM(T43:T66)</f>
        <v>150</v>
      </c>
      <c r="U67" s="26">
        <f t="shared" si="34"/>
        <v>0</v>
      </c>
      <c r="V67" s="26">
        <f t="shared" si="34"/>
        <v>0</v>
      </c>
      <c r="W67" s="27">
        <f t="shared" ref="W67" si="35">SUM(W43:W61)</f>
        <v>1043</v>
      </c>
      <c r="X67" s="28">
        <f>(W67/W$21)*100</f>
        <v>93.879387938793883</v>
      </c>
    </row>
    <row r="68" spans="1:24" ht="15.75" thickBo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9"/>
      <c r="Q68" s="49"/>
      <c r="R68" s="49"/>
      <c r="S68" s="49"/>
      <c r="T68" s="49"/>
      <c r="U68" s="49"/>
      <c r="V68" s="49"/>
      <c r="W68" s="49"/>
      <c r="X68" s="50"/>
    </row>
    <row r="69" spans="1:24">
      <c r="A69" s="98" t="s">
        <v>450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P69" s="99" t="s">
        <v>546</v>
      </c>
      <c r="Q69" s="99"/>
      <c r="R69" s="99"/>
      <c r="S69" s="99"/>
      <c r="T69" s="99"/>
      <c r="U69" s="99"/>
      <c r="V69" s="99"/>
      <c r="W69" s="99"/>
      <c r="X69" s="99"/>
    </row>
    <row r="70" spans="1:24">
      <c r="A70" s="103" t="s">
        <v>447</v>
      </c>
      <c r="B70" s="100" t="s">
        <v>448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51"/>
      <c r="M70" s="100" t="s">
        <v>449</v>
      </c>
      <c r="N70" s="104" t="s">
        <v>415</v>
      </c>
      <c r="P70" s="101" t="s">
        <v>447</v>
      </c>
      <c r="Q70" s="102"/>
      <c r="R70" s="102"/>
      <c r="S70" s="96">
        <v>2019</v>
      </c>
      <c r="T70" s="96"/>
      <c r="U70" s="96"/>
      <c r="V70" s="96"/>
      <c r="W70" s="96"/>
      <c r="X70" s="97"/>
    </row>
    <row r="71" spans="1:24">
      <c r="A71" s="103"/>
      <c r="B71" s="47">
        <v>2010</v>
      </c>
      <c r="C71" s="61" t="s">
        <v>490</v>
      </c>
      <c r="D71" s="61" t="s">
        <v>491</v>
      </c>
      <c r="E71" s="61" t="s">
        <v>492</v>
      </c>
      <c r="F71" s="61">
        <v>2014</v>
      </c>
      <c r="G71" s="61" t="s">
        <v>493</v>
      </c>
      <c r="H71" s="61">
        <v>2016</v>
      </c>
      <c r="I71" s="61">
        <v>2017</v>
      </c>
      <c r="J71" s="61">
        <v>2018</v>
      </c>
      <c r="K71" s="61">
        <v>2019</v>
      </c>
      <c r="L71" s="51"/>
      <c r="M71" s="100"/>
      <c r="N71" s="104"/>
      <c r="P71" s="101"/>
      <c r="Q71" s="102"/>
      <c r="R71" s="102"/>
      <c r="S71" s="105" t="s">
        <v>451</v>
      </c>
      <c r="T71" s="105"/>
      <c r="U71" s="105" t="s">
        <v>10</v>
      </c>
      <c r="V71" s="105"/>
      <c r="W71" s="105" t="s">
        <v>487</v>
      </c>
      <c r="X71" s="106"/>
    </row>
    <row r="72" spans="1:24">
      <c r="A72" s="13" t="s">
        <v>458</v>
      </c>
      <c r="B72" s="30"/>
      <c r="C72" s="30"/>
      <c r="D72" s="30"/>
      <c r="E72" s="31"/>
      <c r="F72" s="46"/>
      <c r="G72" s="46"/>
      <c r="H72" s="46"/>
      <c r="I72" s="46">
        <v>1</v>
      </c>
      <c r="J72" s="46">
        <v>1</v>
      </c>
      <c r="K72" s="46">
        <v>0</v>
      </c>
      <c r="L72" s="31"/>
      <c r="M72" s="46">
        <f>SUM(B72:K72)</f>
        <v>2</v>
      </c>
      <c r="N72" s="32">
        <f t="shared" ref="N72:N89" si="36">(M72/M$92)*100</f>
        <v>1.0256410256410255</v>
      </c>
      <c r="P72" s="13" t="s">
        <v>458</v>
      </c>
      <c r="Q72" s="86"/>
      <c r="R72" s="87"/>
      <c r="S72" s="110"/>
      <c r="T72" s="111"/>
      <c r="U72" s="108"/>
      <c r="V72" s="109"/>
      <c r="W72" s="107"/>
      <c r="X72" s="107"/>
    </row>
    <row r="73" spans="1:24">
      <c r="A73" s="13" t="s">
        <v>549</v>
      </c>
      <c r="B73" s="30"/>
      <c r="C73" s="30"/>
      <c r="D73" s="30"/>
      <c r="E73" s="31"/>
      <c r="F73" s="46"/>
      <c r="G73" s="46"/>
      <c r="H73" s="46"/>
      <c r="I73" s="46">
        <v>0</v>
      </c>
      <c r="J73" s="46">
        <v>0</v>
      </c>
      <c r="K73" s="46">
        <v>0</v>
      </c>
      <c r="L73" s="31"/>
      <c r="M73" s="46">
        <f t="shared" ref="M73:M91" si="37">SUM(B73:K73)</f>
        <v>0</v>
      </c>
      <c r="N73" s="32">
        <f t="shared" si="36"/>
        <v>0</v>
      </c>
      <c r="P73" s="13" t="s">
        <v>549</v>
      </c>
      <c r="Q73" s="86"/>
      <c r="R73" s="88"/>
      <c r="S73" s="110"/>
      <c r="T73" s="111"/>
      <c r="U73" s="108"/>
      <c r="V73" s="108"/>
      <c r="W73" s="107"/>
      <c r="X73" s="107"/>
    </row>
    <row r="74" spans="1:24">
      <c r="A74" s="13" t="s">
        <v>560</v>
      </c>
      <c r="B74" s="30"/>
      <c r="C74" s="30"/>
      <c r="D74" s="30"/>
      <c r="E74" s="31"/>
      <c r="F74" s="46"/>
      <c r="G74" s="46"/>
      <c r="H74" s="46"/>
      <c r="I74" s="46">
        <v>0</v>
      </c>
      <c r="J74" s="46">
        <v>0</v>
      </c>
      <c r="K74" s="46">
        <v>0</v>
      </c>
      <c r="L74" s="31"/>
      <c r="M74" s="46">
        <f t="shared" si="37"/>
        <v>0</v>
      </c>
      <c r="N74" s="32">
        <f t="shared" si="36"/>
        <v>0</v>
      </c>
      <c r="P74" s="13" t="s">
        <v>560</v>
      </c>
      <c r="Q74" s="86"/>
      <c r="R74" s="88"/>
      <c r="S74" s="112"/>
      <c r="T74" s="112"/>
      <c r="U74" s="108"/>
      <c r="V74" s="108"/>
      <c r="W74" s="107"/>
      <c r="X74" s="107"/>
    </row>
    <row r="75" spans="1:24">
      <c r="A75" s="13" t="s">
        <v>376</v>
      </c>
      <c r="B75" s="30"/>
      <c r="C75" s="30"/>
      <c r="D75" s="30"/>
      <c r="E75" s="31"/>
      <c r="F75" s="46"/>
      <c r="G75" s="46"/>
      <c r="H75" s="46"/>
      <c r="I75" s="46">
        <v>0</v>
      </c>
      <c r="J75" s="46">
        <v>1</v>
      </c>
      <c r="K75" s="46">
        <v>0</v>
      </c>
      <c r="L75" s="31"/>
      <c r="M75" s="46">
        <f t="shared" si="37"/>
        <v>1</v>
      </c>
      <c r="N75" s="32">
        <f t="shared" si="36"/>
        <v>0.51282051282051277</v>
      </c>
      <c r="P75" s="13" t="s">
        <v>376</v>
      </c>
      <c r="Q75" s="86"/>
      <c r="R75" s="88"/>
      <c r="S75" s="112"/>
      <c r="T75" s="112"/>
      <c r="U75" s="108"/>
      <c r="V75" s="108"/>
      <c r="W75" s="107"/>
      <c r="X75" s="107"/>
    </row>
    <row r="76" spans="1:24">
      <c r="A76" s="13" t="s">
        <v>18</v>
      </c>
      <c r="B76" s="30"/>
      <c r="C76" s="30"/>
      <c r="D76" s="30"/>
      <c r="E76" s="31"/>
      <c r="F76" s="46"/>
      <c r="G76" s="46"/>
      <c r="H76" s="46">
        <v>2</v>
      </c>
      <c r="I76" s="46">
        <v>50</v>
      </c>
      <c r="J76" s="46">
        <v>43</v>
      </c>
      <c r="K76" s="46">
        <v>6</v>
      </c>
      <c r="L76" s="31"/>
      <c r="M76" s="46">
        <f t="shared" si="37"/>
        <v>101</v>
      </c>
      <c r="N76" s="32">
        <f t="shared" si="36"/>
        <v>51.794871794871803</v>
      </c>
      <c r="P76" s="13" t="s">
        <v>18</v>
      </c>
      <c r="Q76" s="86"/>
      <c r="R76" s="88"/>
      <c r="S76" s="112"/>
      <c r="T76" s="112"/>
      <c r="U76" s="108"/>
      <c r="V76" s="108"/>
      <c r="W76" s="107"/>
      <c r="X76" s="107"/>
    </row>
    <row r="77" spans="1:24">
      <c r="A77" s="13" t="s">
        <v>470</v>
      </c>
      <c r="B77" s="30"/>
      <c r="C77" s="30"/>
      <c r="D77" s="30"/>
      <c r="E77" s="31"/>
      <c r="F77" s="46"/>
      <c r="G77" s="46"/>
      <c r="H77" s="46"/>
      <c r="I77" s="46">
        <v>0</v>
      </c>
      <c r="J77" s="46">
        <v>0</v>
      </c>
      <c r="K77" s="46">
        <v>0</v>
      </c>
      <c r="L77" s="31"/>
      <c r="M77" s="46">
        <f t="shared" si="37"/>
        <v>0</v>
      </c>
      <c r="N77" s="32">
        <f t="shared" si="36"/>
        <v>0</v>
      </c>
      <c r="P77" s="13" t="s">
        <v>470</v>
      </c>
      <c r="Q77" s="86"/>
      <c r="R77" s="88"/>
      <c r="S77" s="112"/>
      <c r="T77" s="112"/>
      <c r="U77" s="108"/>
      <c r="V77" s="108"/>
      <c r="W77" s="107"/>
      <c r="X77" s="107"/>
    </row>
    <row r="78" spans="1:24">
      <c r="A78" s="13" t="s">
        <v>16</v>
      </c>
      <c r="B78" s="30"/>
      <c r="C78" s="30"/>
      <c r="D78" s="30"/>
      <c r="E78" s="31"/>
      <c r="F78" s="46"/>
      <c r="G78" s="46"/>
      <c r="H78" s="46"/>
      <c r="I78" s="46">
        <v>0</v>
      </c>
      <c r="J78" s="46">
        <v>0</v>
      </c>
      <c r="K78" s="46">
        <v>0</v>
      </c>
      <c r="L78" s="31"/>
      <c r="M78" s="46">
        <f t="shared" si="37"/>
        <v>0</v>
      </c>
      <c r="N78" s="32">
        <f t="shared" si="36"/>
        <v>0</v>
      </c>
      <c r="P78" s="13" t="s">
        <v>16</v>
      </c>
      <c r="Q78" s="86"/>
      <c r="R78" s="88"/>
      <c r="S78" s="112"/>
      <c r="T78" s="112"/>
      <c r="U78" s="108"/>
      <c r="V78" s="108"/>
      <c r="W78" s="107"/>
      <c r="X78" s="107"/>
    </row>
    <row r="79" spans="1:24">
      <c r="A79" s="13" t="s">
        <v>561</v>
      </c>
      <c r="B79" s="30"/>
      <c r="C79" s="30"/>
      <c r="D79" s="30"/>
      <c r="E79" s="31"/>
      <c r="F79" s="46"/>
      <c r="G79" s="46"/>
      <c r="H79" s="46"/>
      <c r="I79" s="46">
        <v>0</v>
      </c>
      <c r="J79" s="46">
        <v>1</v>
      </c>
      <c r="K79" s="46">
        <v>0</v>
      </c>
      <c r="L79" s="31"/>
      <c r="M79" s="46">
        <f t="shared" si="37"/>
        <v>1</v>
      </c>
      <c r="N79" s="32">
        <f t="shared" si="36"/>
        <v>0.51282051282051277</v>
      </c>
      <c r="P79" s="13" t="s">
        <v>561</v>
      </c>
      <c r="Q79" s="86"/>
      <c r="R79" s="88"/>
      <c r="S79" s="112"/>
      <c r="T79" s="112"/>
      <c r="U79" s="108"/>
      <c r="V79" s="108"/>
      <c r="W79" s="107"/>
      <c r="X79" s="107"/>
    </row>
    <row r="80" spans="1:24">
      <c r="A80" s="13" t="s">
        <v>562</v>
      </c>
      <c r="B80" s="30"/>
      <c r="C80" s="30"/>
      <c r="D80" s="30"/>
      <c r="E80" s="31"/>
      <c r="F80" s="46"/>
      <c r="G80" s="46"/>
      <c r="H80" s="46"/>
      <c r="I80" s="46">
        <v>0</v>
      </c>
      <c r="J80" s="46">
        <f>U79</f>
        <v>0</v>
      </c>
      <c r="K80" s="46">
        <v>4</v>
      </c>
      <c r="L80" s="31"/>
      <c r="M80" s="46">
        <f t="shared" si="37"/>
        <v>4</v>
      </c>
      <c r="N80" s="32">
        <f t="shared" si="36"/>
        <v>2.0512820512820511</v>
      </c>
      <c r="P80" s="13" t="s">
        <v>562</v>
      </c>
      <c r="Q80" s="86"/>
      <c r="R80" s="88"/>
      <c r="S80" s="112"/>
      <c r="T80" s="112"/>
      <c r="U80" s="108"/>
      <c r="V80" s="108"/>
      <c r="W80" s="107"/>
      <c r="X80" s="107"/>
    </row>
    <row r="81" spans="1:24">
      <c r="A81" s="13" t="s">
        <v>477</v>
      </c>
      <c r="B81" s="30"/>
      <c r="C81" s="30"/>
      <c r="D81" s="30"/>
      <c r="E81" s="31"/>
      <c r="F81" s="46"/>
      <c r="G81" s="46"/>
      <c r="H81" s="46"/>
      <c r="I81" s="46">
        <v>0</v>
      </c>
      <c r="J81" s="46">
        <v>0</v>
      </c>
      <c r="K81" s="46">
        <v>0</v>
      </c>
      <c r="L81" s="31"/>
      <c r="M81" s="46">
        <f t="shared" si="37"/>
        <v>0</v>
      </c>
      <c r="N81" s="32">
        <f t="shared" si="36"/>
        <v>0</v>
      </c>
      <c r="P81" s="13" t="s">
        <v>477</v>
      </c>
      <c r="Q81" s="86"/>
      <c r="R81" s="88"/>
      <c r="S81" s="112"/>
      <c r="T81" s="112"/>
      <c r="U81" s="108"/>
      <c r="V81" s="108"/>
      <c r="W81" s="107"/>
      <c r="X81" s="107"/>
    </row>
    <row r="82" spans="1:24">
      <c r="A82" s="13" t="s">
        <v>478</v>
      </c>
      <c r="B82" s="30"/>
      <c r="C82" s="30"/>
      <c r="D82" s="30"/>
      <c r="E82" s="31"/>
      <c r="F82" s="46"/>
      <c r="G82" s="46"/>
      <c r="H82" s="46"/>
      <c r="I82" s="46">
        <v>1</v>
      </c>
      <c r="J82" s="46">
        <v>1</v>
      </c>
      <c r="K82" s="46">
        <v>0</v>
      </c>
      <c r="L82" s="31"/>
      <c r="M82" s="46">
        <f t="shared" si="37"/>
        <v>2</v>
      </c>
      <c r="N82" s="32">
        <f t="shared" si="36"/>
        <v>1.0256410256410255</v>
      </c>
      <c r="P82" s="13" t="s">
        <v>478</v>
      </c>
      <c r="Q82" s="86"/>
      <c r="R82" s="88"/>
      <c r="S82" s="112"/>
      <c r="T82" s="112"/>
      <c r="U82" s="108"/>
      <c r="V82" s="108"/>
      <c r="W82" s="107"/>
      <c r="X82" s="107"/>
    </row>
    <row r="83" spans="1:24">
      <c r="A83" s="13" t="s">
        <v>564</v>
      </c>
      <c r="B83" s="30"/>
      <c r="C83" s="30"/>
      <c r="D83" s="30"/>
      <c r="E83" s="31"/>
      <c r="F83" s="46"/>
      <c r="G83" s="46"/>
      <c r="H83" s="46"/>
      <c r="I83" s="46">
        <v>0</v>
      </c>
      <c r="J83" s="46">
        <v>3</v>
      </c>
      <c r="K83" s="46">
        <v>1</v>
      </c>
      <c r="L83" s="31"/>
      <c r="M83" s="46">
        <f t="shared" si="37"/>
        <v>4</v>
      </c>
      <c r="N83" s="32">
        <f t="shared" si="36"/>
        <v>2.0512820512820511</v>
      </c>
      <c r="P83" s="13" t="s">
        <v>564</v>
      </c>
      <c r="Q83" s="86"/>
      <c r="R83" s="88"/>
      <c r="S83" s="112"/>
      <c r="T83" s="112"/>
      <c r="U83" s="108"/>
      <c r="V83" s="108"/>
      <c r="W83" s="107"/>
      <c r="X83" s="107"/>
    </row>
    <row r="84" spans="1:24">
      <c r="A84" s="13" t="s">
        <v>17</v>
      </c>
      <c r="B84" s="14"/>
      <c r="C84" s="14"/>
      <c r="D84" s="14"/>
      <c r="E84" s="15"/>
      <c r="F84" s="45"/>
      <c r="G84" s="45"/>
      <c r="H84" s="46"/>
      <c r="I84" s="46">
        <v>1</v>
      </c>
      <c r="J84" s="46">
        <v>15</v>
      </c>
      <c r="K84" s="46">
        <v>8</v>
      </c>
      <c r="L84" s="15"/>
      <c r="M84" s="46">
        <f t="shared" si="37"/>
        <v>24</v>
      </c>
      <c r="N84" s="32">
        <f t="shared" si="36"/>
        <v>12.307692307692308</v>
      </c>
      <c r="P84" s="13" t="s">
        <v>17</v>
      </c>
      <c r="Q84" s="86"/>
      <c r="R84" s="88"/>
      <c r="S84" s="112"/>
      <c r="T84" s="112"/>
      <c r="U84" s="108"/>
      <c r="V84" s="108"/>
      <c r="W84" s="107"/>
      <c r="X84" s="107"/>
    </row>
    <row r="85" spans="1:24">
      <c r="A85" s="13" t="s">
        <v>566</v>
      </c>
      <c r="B85" s="14"/>
      <c r="C85" s="14"/>
      <c r="D85" s="14"/>
      <c r="E85" s="15"/>
      <c r="F85" s="45"/>
      <c r="G85" s="45"/>
      <c r="H85" s="46"/>
      <c r="I85" s="46">
        <v>2</v>
      </c>
      <c r="J85" s="46">
        <v>9</v>
      </c>
      <c r="K85" s="46">
        <v>5</v>
      </c>
      <c r="L85" s="15"/>
      <c r="M85" s="46">
        <f t="shared" si="37"/>
        <v>16</v>
      </c>
      <c r="N85" s="32">
        <f t="shared" si="36"/>
        <v>8.2051282051282044</v>
      </c>
      <c r="P85" s="13" t="s">
        <v>566</v>
      </c>
      <c r="Q85" s="86"/>
      <c r="R85" s="88"/>
      <c r="S85" s="112"/>
      <c r="T85" s="112"/>
      <c r="U85" s="108"/>
      <c r="V85" s="108"/>
      <c r="W85" s="107"/>
      <c r="X85" s="107"/>
    </row>
    <row r="86" spans="1:24">
      <c r="A86" s="44" t="s">
        <v>455</v>
      </c>
      <c r="B86" s="14"/>
      <c r="C86" s="14"/>
      <c r="D86" s="14"/>
      <c r="E86" s="15"/>
      <c r="F86" s="45"/>
      <c r="G86" s="45"/>
      <c r="H86" s="46"/>
      <c r="I86" s="46">
        <v>0</v>
      </c>
      <c r="J86" s="46">
        <v>0</v>
      </c>
      <c r="K86" s="46">
        <v>0</v>
      </c>
      <c r="L86" s="15"/>
      <c r="M86" s="46">
        <f t="shared" si="37"/>
        <v>0</v>
      </c>
      <c r="N86" s="32">
        <f t="shared" si="36"/>
        <v>0</v>
      </c>
      <c r="P86" s="44" t="s">
        <v>455</v>
      </c>
      <c r="Q86" s="86"/>
      <c r="R86" s="88"/>
      <c r="S86" s="112"/>
      <c r="T86" s="112"/>
      <c r="U86" s="108"/>
      <c r="V86" s="108"/>
      <c r="W86" s="107"/>
      <c r="X86" s="107"/>
    </row>
    <row r="87" spans="1:24">
      <c r="A87" s="13" t="s">
        <v>360</v>
      </c>
      <c r="B87" s="14"/>
      <c r="C87" s="14"/>
      <c r="D87" s="14"/>
      <c r="E87" s="15"/>
      <c r="F87" s="45"/>
      <c r="G87" s="45"/>
      <c r="H87" s="46"/>
      <c r="I87" s="46">
        <v>0</v>
      </c>
      <c r="J87" s="46">
        <f>U88</f>
        <v>0</v>
      </c>
      <c r="K87" s="46">
        <v>0</v>
      </c>
      <c r="L87" s="15"/>
      <c r="M87" s="46">
        <f t="shared" si="37"/>
        <v>0</v>
      </c>
      <c r="N87" s="32">
        <f t="shared" si="36"/>
        <v>0</v>
      </c>
      <c r="P87" s="13" t="s">
        <v>360</v>
      </c>
      <c r="Q87" s="86"/>
      <c r="R87" s="88"/>
      <c r="S87" s="112"/>
      <c r="T87" s="112"/>
      <c r="U87" s="108"/>
      <c r="V87" s="108"/>
      <c r="W87" s="107"/>
      <c r="X87" s="107"/>
    </row>
    <row r="88" spans="1:24">
      <c r="A88" s="13" t="s">
        <v>440</v>
      </c>
      <c r="B88" s="14"/>
      <c r="C88" s="14"/>
      <c r="D88" s="14"/>
      <c r="E88" s="15"/>
      <c r="F88" s="45"/>
      <c r="G88" s="45"/>
      <c r="H88" s="46"/>
      <c r="I88" s="46">
        <v>10</v>
      </c>
      <c r="J88" s="46">
        <v>8</v>
      </c>
      <c r="K88" s="46">
        <v>20</v>
      </c>
      <c r="L88" s="15"/>
      <c r="M88" s="46">
        <f t="shared" si="37"/>
        <v>38</v>
      </c>
      <c r="N88" s="32">
        <f t="shared" si="36"/>
        <v>19.487179487179489</v>
      </c>
      <c r="P88" s="13" t="s">
        <v>440</v>
      </c>
      <c r="Q88" s="86"/>
      <c r="R88" s="88"/>
      <c r="S88" s="112"/>
      <c r="T88" s="112"/>
      <c r="U88" s="108"/>
      <c r="V88" s="108"/>
      <c r="W88" s="107"/>
      <c r="X88" s="107"/>
    </row>
    <row r="89" spans="1:24">
      <c r="A89" s="13" t="s">
        <v>15</v>
      </c>
      <c r="B89" s="14"/>
      <c r="C89" s="14"/>
      <c r="D89" s="14"/>
      <c r="E89" s="15"/>
      <c r="F89" s="45"/>
      <c r="G89" s="45"/>
      <c r="H89" s="46"/>
      <c r="I89" s="46">
        <v>0</v>
      </c>
      <c r="J89" s="46">
        <v>0</v>
      </c>
      <c r="K89" s="46">
        <v>0</v>
      </c>
      <c r="L89" s="15"/>
      <c r="M89" s="46">
        <f t="shared" si="37"/>
        <v>0</v>
      </c>
      <c r="N89" s="32">
        <f t="shared" si="36"/>
        <v>0</v>
      </c>
      <c r="P89" s="13" t="s">
        <v>15</v>
      </c>
      <c r="Q89" s="86"/>
      <c r="R89" s="88"/>
      <c r="S89" s="112"/>
      <c r="T89" s="112"/>
      <c r="U89" s="108"/>
      <c r="V89" s="108"/>
      <c r="W89" s="107"/>
      <c r="X89" s="107"/>
    </row>
    <row r="90" spans="1:24">
      <c r="A90" s="89" t="s">
        <v>574</v>
      </c>
      <c r="B90" s="90"/>
      <c r="C90" s="90"/>
      <c r="D90" s="90"/>
      <c r="E90" s="91"/>
      <c r="F90" s="92"/>
      <c r="G90" s="92"/>
      <c r="H90" s="93"/>
      <c r="I90" s="93"/>
      <c r="J90" s="93"/>
      <c r="K90" s="93">
        <v>2</v>
      </c>
      <c r="L90" s="91"/>
      <c r="M90" s="46">
        <f t="shared" si="37"/>
        <v>2</v>
      </c>
      <c r="N90" s="32">
        <f t="shared" ref="N90:N91" si="38">(M90/M$92)*100</f>
        <v>1.0256410256410255</v>
      </c>
      <c r="P90" s="89" t="s">
        <v>574</v>
      </c>
      <c r="Q90" s="86"/>
      <c r="R90" s="88"/>
      <c r="S90" s="112"/>
      <c r="T90" s="112"/>
      <c r="U90" s="108"/>
      <c r="V90" s="108"/>
      <c r="W90" s="107"/>
      <c r="X90" s="107"/>
    </row>
    <row r="91" spans="1:24">
      <c r="A91" s="89" t="s">
        <v>573</v>
      </c>
      <c r="B91" s="90"/>
      <c r="C91" s="90"/>
      <c r="D91" s="90"/>
      <c r="E91" s="91"/>
      <c r="F91" s="92"/>
      <c r="G91" s="92"/>
      <c r="H91" s="93"/>
      <c r="I91" s="93"/>
      <c r="J91" s="93"/>
      <c r="K91" s="93">
        <v>0</v>
      </c>
      <c r="L91" s="91"/>
      <c r="M91" s="46">
        <f t="shared" si="37"/>
        <v>0</v>
      </c>
      <c r="N91" s="32">
        <f t="shared" si="38"/>
        <v>0</v>
      </c>
      <c r="P91" s="89" t="s">
        <v>573</v>
      </c>
      <c r="Q91" s="86"/>
      <c r="R91" s="88"/>
      <c r="S91" s="112"/>
      <c r="T91" s="112"/>
      <c r="U91" s="108"/>
      <c r="V91" s="108"/>
      <c r="W91" s="107"/>
      <c r="X91" s="107"/>
    </row>
    <row r="92" spans="1:24">
      <c r="A92" s="25" t="s">
        <v>5</v>
      </c>
      <c r="B92" s="26">
        <f>SUM(B78:B89)</f>
        <v>0</v>
      </c>
      <c r="C92" s="26">
        <f>SUM(C78:C89)</f>
        <v>0</v>
      </c>
      <c r="D92" s="26">
        <f>SUM(D78:D89)</f>
        <v>0</v>
      </c>
      <c r="E92" s="26">
        <f>SUM(E75:E89)</f>
        <v>0</v>
      </c>
      <c r="F92" s="26">
        <f>SUM(F75:F89)</f>
        <v>0</v>
      </c>
      <c r="G92" s="26">
        <f>SUM(G72:G89)</f>
        <v>0</v>
      </c>
      <c r="H92" s="26">
        <f>SUM(H72:H89)</f>
        <v>2</v>
      </c>
      <c r="I92" s="26">
        <f>SUM(I72:I89)</f>
        <v>65</v>
      </c>
      <c r="J92" s="26">
        <f>SUM(J72:J89)</f>
        <v>82</v>
      </c>
      <c r="K92" s="26">
        <f>SUM(K72:K91)</f>
        <v>46</v>
      </c>
      <c r="L92" s="26">
        <f>SUM(L72:L90)</f>
        <v>0</v>
      </c>
      <c r="M92" s="26">
        <f>SUM(M72:M91)</f>
        <v>195</v>
      </c>
      <c r="N92" s="28">
        <f>SUM(N72:N91)</f>
        <v>100.00000000000001</v>
      </c>
      <c r="P92" s="122" t="s">
        <v>5</v>
      </c>
      <c r="Q92" s="123"/>
      <c r="R92" s="123"/>
      <c r="S92" s="123"/>
      <c r="T92" s="123"/>
      <c r="U92" s="123"/>
      <c r="V92" s="123"/>
      <c r="W92" s="120"/>
      <c r="X92" s="121"/>
    </row>
    <row r="94" spans="1:24">
      <c r="A94" s="62" t="s">
        <v>441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</row>
  </sheetData>
  <mergeCells count="92">
    <mergeCell ref="W90:X90"/>
    <mergeCell ref="W91:X91"/>
    <mergeCell ref="U90:V90"/>
    <mergeCell ref="U91:V91"/>
    <mergeCell ref="S90:T90"/>
    <mergeCell ref="S91:T91"/>
    <mergeCell ref="W92:X92"/>
    <mergeCell ref="P92:R92"/>
    <mergeCell ref="S92:T92"/>
    <mergeCell ref="U92:V92"/>
    <mergeCell ref="W81:X81"/>
    <mergeCell ref="S84:T84"/>
    <mergeCell ref="U84:V84"/>
    <mergeCell ref="W84:X84"/>
    <mergeCell ref="W83:X83"/>
    <mergeCell ref="S82:T82"/>
    <mergeCell ref="U82:V82"/>
    <mergeCell ref="W82:X82"/>
    <mergeCell ref="U83:V83"/>
    <mergeCell ref="S83:T83"/>
    <mergeCell ref="S81:T81"/>
    <mergeCell ref="U81:V81"/>
    <mergeCell ref="S85:T85"/>
    <mergeCell ref="W85:X85"/>
    <mergeCell ref="S89:T89"/>
    <mergeCell ref="W89:X89"/>
    <mergeCell ref="U89:V89"/>
    <mergeCell ref="U88:V88"/>
    <mergeCell ref="S88:T88"/>
    <mergeCell ref="W88:X88"/>
    <mergeCell ref="W87:X87"/>
    <mergeCell ref="U85:V85"/>
    <mergeCell ref="S87:T87"/>
    <mergeCell ref="U87:V87"/>
    <mergeCell ref="S86:T86"/>
    <mergeCell ref="U86:V86"/>
    <mergeCell ref="W86:X86"/>
    <mergeCell ref="A1:X1"/>
    <mergeCell ref="A13:X13"/>
    <mergeCell ref="A22:X22"/>
    <mergeCell ref="A27:X27"/>
    <mergeCell ref="A31:X31"/>
    <mergeCell ref="K2:X2"/>
    <mergeCell ref="B2:B3"/>
    <mergeCell ref="C2:C3"/>
    <mergeCell ref="D2:D3"/>
    <mergeCell ref="E2:E3"/>
    <mergeCell ref="J2:J3"/>
    <mergeCell ref="A2:A3"/>
    <mergeCell ref="F2:F3"/>
    <mergeCell ref="G2:G3"/>
    <mergeCell ref="H2:H3"/>
    <mergeCell ref="I2:I3"/>
    <mergeCell ref="U76:V76"/>
    <mergeCell ref="S79:T79"/>
    <mergeCell ref="U79:V79"/>
    <mergeCell ref="W78:X78"/>
    <mergeCell ref="U80:V80"/>
    <mergeCell ref="U78:V78"/>
    <mergeCell ref="S80:T80"/>
    <mergeCell ref="W79:X79"/>
    <mergeCell ref="S77:T77"/>
    <mergeCell ref="S78:T78"/>
    <mergeCell ref="W76:X76"/>
    <mergeCell ref="W77:X77"/>
    <mergeCell ref="U77:V77"/>
    <mergeCell ref="S76:T76"/>
    <mergeCell ref="W80:X80"/>
    <mergeCell ref="W72:X72"/>
    <mergeCell ref="W75:X75"/>
    <mergeCell ref="U72:V72"/>
    <mergeCell ref="U75:V75"/>
    <mergeCell ref="S72:T72"/>
    <mergeCell ref="S75:T75"/>
    <mergeCell ref="S73:T73"/>
    <mergeCell ref="U73:V73"/>
    <mergeCell ref="W73:X73"/>
    <mergeCell ref="S74:T74"/>
    <mergeCell ref="W74:X74"/>
    <mergeCell ref="U74:V74"/>
    <mergeCell ref="A42:X42"/>
    <mergeCell ref="S70:X70"/>
    <mergeCell ref="A69:N69"/>
    <mergeCell ref="P69:X69"/>
    <mergeCell ref="B70:K70"/>
    <mergeCell ref="P70:R71"/>
    <mergeCell ref="A70:A71"/>
    <mergeCell ref="M70:M71"/>
    <mergeCell ref="N70:N71"/>
    <mergeCell ref="S71:T71"/>
    <mergeCell ref="U71:V71"/>
    <mergeCell ref="W71:X71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Q474"/>
  <sheetViews>
    <sheetView zoomScale="80" zoomScaleNormal="80" workbookViewId="0">
      <pane xSplit="2" ySplit="4" topLeftCell="C297" activePane="bottomRight" state="frozen"/>
      <selection activeCell="A106" sqref="A106"/>
      <selection pane="topRight" activeCell="A106" sqref="A106"/>
      <selection pane="bottomLeft" activeCell="A106" sqref="A106"/>
      <selection pane="bottomRight" activeCell="O309" sqref="O309"/>
    </sheetView>
  </sheetViews>
  <sheetFormatPr defaultRowHeight="15"/>
  <cols>
    <col min="1" max="1" width="24.85546875" bestFit="1" customWidth="1"/>
    <col min="2" max="2" width="26.85546875" bestFit="1" customWidth="1"/>
    <col min="3" max="8" width="5.7109375" style="65" customWidth="1"/>
    <col min="9" max="9" width="9.42578125" style="65" customWidth="1"/>
    <col min="10" max="14" width="5.7109375" style="65" customWidth="1"/>
    <col min="15" max="15" width="18.42578125" customWidth="1"/>
  </cols>
  <sheetData>
    <row r="1" spans="1:17">
      <c r="A1" s="126" t="s">
        <v>122</v>
      </c>
      <c r="B1" s="126" t="s">
        <v>121</v>
      </c>
      <c r="C1" s="124" t="s">
        <v>377</v>
      </c>
      <c r="D1" s="128" t="s">
        <v>378</v>
      </c>
      <c r="E1" s="124" t="s">
        <v>379</v>
      </c>
      <c r="F1" s="128" t="s">
        <v>380</v>
      </c>
      <c r="G1" s="124" t="s">
        <v>19</v>
      </c>
      <c r="H1" s="128" t="s">
        <v>345</v>
      </c>
      <c r="I1" s="124" t="s">
        <v>347</v>
      </c>
      <c r="J1" s="128" t="s">
        <v>349</v>
      </c>
      <c r="K1" s="124" t="s">
        <v>354</v>
      </c>
      <c r="L1" s="128" t="s">
        <v>361</v>
      </c>
      <c r="M1" s="124" t="s">
        <v>362</v>
      </c>
      <c r="N1" s="128" t="s">
        <v>363</v>
      </c>
      <c r="O1" s="125" t="s">
        <v>120</v>
      </c>
    </row>
    <row r="2" spans="1:17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7">
      <c r="A3" s="11" t="s">
        <v>359</v>
      </c>
      <c r="B3" s="41" t="s">
        <v>359</v>
      </c>
      <c r="C3" s="33">
        <v>11</v>
      </c>
      <c r="D3" s="33">
        <v>13</v>
      </c>
      <c r="E3" s="33">
        <v>9</v>
      </c>
      <c r="F3" s="33">
        <v>11</v>
      </c>
      <c r="G3" s="33">
        <v>6</v>
      </c>
      <c r="H3" s="33">
        <v>6</v>
      </c>
      <c r="I3" s="33"/>
      <c r="J3" s="33">
        <v>23</v>
      </c>
      <c r="K3" s="33">
        <v>7</v>
      </c>
      <c r="L3" s="33">
        <v>18</v>
      </c>
      <c r="M3" s="33"/>
      <c r="N3" s="33"/>
      <c r="O3" s="42">
        <f>SUM(C3:N3)</f>
        <v>104</v>
      </c>
    </row>
    <row r="4" spans="1:17">
      <c r="A4" s="129" t="s">
        <v>28</v>
      </c>
      <c r="B4" s="129"/>
      <c r="C4" s="43">
        <f>SUM(C3)</f>
        <v>11</v>
      </c>
      <c r="D4" s="43">
        <f t="shared" ref="D4:N4" si="0">SUM(D3)</f>
        <v>13</v>
      </c>
      <c r="E4" s="43">
        <f t="shared" si="0"/>
        <v>9</v>
      </c>
      <c r="F4" s="43">
        <f t="shared" si="0"/>
        <v>11</v>
      </c>
      <c r="G4" s="43">
        <f t="shared" si="0"/>
        <v>6</v>
      </c>
      <c r="H4" s="43">
        <f t="shared" si="0"/>
        <v>6</v>
      </c>
      <c r="I4" s="43">
        <f t="shared" si="0"/>
        <v>0</v>
      </c>
      <c r="J4" s="43">
        <f t="shared" si="0"/>
        <v>23</v>
      </c>
      <c r="K4" s="43">
        <f t="shared" si="0"/>
        <v>7</v>
      </c>
      <c r="L4" s="43">
        <f t="shared" si="0"/>
        <v>18</v>
      </c>
      <c r="M4" s="43">
        <f t="shared" si="0"/>
        <v>0</v>
      </c>
      <c r="N4" s="43">
        <f t="shared" si="0"/>
        <v>0</v>
      </c>
      <c r="O4" s="4">
        <f>SUM(O3)</f>
        <v>104</v>
      </c>
    </row>
    <row r="5" spans="1:17">
      <c r="A5" s="6" t="s">
        <v>137</v>
      </c>
      <c r="B5" s="6" t="s">
        <v>26</v>
      </c>
      <c r="C5" s="34"/>
      <c r="D5" s="38"/>
      <c r="E5" s="34"/>
      <c r="F5" s="38"/>
      <c r="G5" s="34"/>
      <c r="H5" s="38" t="str">
        <f>IFERROR(VLOOKUP(A5,'[1]Posição do Mês'!$R$6:$S$53,2,FALSE)," ")</f>
        <v xml:space="preserve"> </v>
      </c>
      <c r="I5" s="34"/>
      <c r="J5" s="38"/>
      <c r="K5" s="38"/>
      <c r="L5" s="38"/>
      <c r="M5" s="34"/>
      <c r="N5" s="38"/>
      <c r="O5" s="2">
        <f t="shared" ref="O5:O40" si="1">SUM(C5:N5)</f>
        <v>0</v>
      </c>
    </row>
    <row r="6" spans="1:17">
      <c r="A6" s="6" t="s">
        <v>135</v>
      </c>
      <c r="B6" s="6" t="s">
        <v>26</v>
      </c>
      <c r="C6" s="34"/>
      <c r="D6" s="38"/>
      <c r="E6" s="34"/>
      <c r="F6" s="38"/>
      <c r="G6" s="34"/>
      <c r="H6" s="38" t="str">
        <f>IFERROR(VLOOKUP(A6,'[1]Posição do Mês'!$R$6:$S$53,2,FALSE)," ")</f>
        <v xml:space="preserve"> </v>
      </c>
      <c r="I6" s="34"/>
      <c r="J6" s="38"/>
      <c r="K6" s="38"/>
      <c r="L6" s="38"/>
      <c r="M6" s="34"/>
      <c r="N6" s="38"/>
      <c r="O6" s="2">
        <f t="shared" si="1"/>
        <v>0</v>
      </c>
    </row>
    <row r="7" spans="1:17">
      <c r="A7" s="6" t="s">
        <v>140</v>
      </c>
      <c r="B7" s="6" t="s">
        <v>26</v>
      </c>
      <c r="C7" s="34"/>
      <c r="D7" s="38"/>
      <c r="E7" s="34"/>
      <c r="F7" s="38"/>
      <c r="G7" s="34"/>
      <c r="H7" s="38" t="str">
        <f>IFERROR(VLOOKUP(A7,'[1]Posição do Mês'!$R$6:$S$53,2,FALSE)," ")</f>
        <v xml:space="preserve"> </v>
      </c>
      <c r="I7" s="34"/>
      <c r="J7" s="38"/>
      <c r="K7" s="38">
        <f>VLOOKUP(A7,'[2]Posição do Mês'!$R$6:$S$62, 2,)</f>
        <v>1</v>
      </c>
      <c r="L7" s="38"/>
      <c r="M7" s="34"/>
      <c r="N7" s="38"/>
      <c r="O7" s="2">
        <f t="shared" si="1"/>
        <v>1</v>
      </c>
    </row>
    <row r="8" spans="1:17">
      <c r="A8" s="6" t="s">
        <v>142</v>
      </c>
      <c r="B8" s="6" t="s">
        <v>26</v>
      </c>
      <c r="C8" s="34"/>
      <c r="D8" s="38"/>
      <c r="E8" s="34"/>
      <c r="F8" s="38"/>
      <c r="G8" s="34"/>
      <c r="H8" s="38" t="str">
        <f>IFERROR(VLOOKUP(A8,'[1]Posição do Mês'!$R$6:$S$53,2,FALSE)," ")</f>
        <v xml:space="preserve"> </v>
      </c>
      <c r="I8" s="34"/>
      <c r="J8" s="38"/>
      <c r="K8" s="38"/>
      <c r="L8" s="38"/>
      <c r="M8" s="34"/>
      <c r="N8" s="38"/>
      <c r="O8" s="2">
        <f t="shared" si="1"/>
        <v>0</v>
      </c>
    </row>
    <row r="9" spans="1:17">
      <c r="A9" s="6" t="s">
        <v>143</v>
      </c>
      <c r="B9" s="6" t="s">
        <v>26</v>
      </c>
      <c r="C9" s="34"/>
      <c r="D9" s="38"/>
      <c r="E9" s="34"/>
      <c r="F9" s="38"/>
      <c r="G9" s="34"/>
      <c r="H9" s="38" t="str">
        <f>IFERROR(VLOOKUP(A9,'[1]Posição do Mês'!$R$6:$S$53,2,FALSE)," ")</f>
        <v xml:space="preserve"> </v>
      </c>
      <c r="I9" s="34"/>
      <c r="J9" s="38">
        <f>VLOOKUP(A9, '[3]Posição do Mês'!$R$6:$S$64, 2, )</f>
        <v>1</v>
      </c>
      <c r="K9" s="38"/>
      <c r="L9" s="38"/>
      <c r="M9" s="34"/>
      <c r="N9" s="38"/>
      <c r="O9" s="2">
        <f t="shared" si="1"/>
        <v>1</v>
      </c>
    </row>
    <row r="10" spans="1:17">
      <c r="A10" s="6" t="s">
        <v>119</v>
      </c>
      <c r="B10" s="6" t="s">
        <v>26</v>
      </c>
      <c r="C10" s="34"/>
      <c r="D10" s="38"/>
      <c r="E10" s="34"/>
      <c r="F10" s="38"/>
      <c r="G10" s="34">
        <v>1</v>
      </c>
      <c r="H10" s="38">
        <f>IFERROR(VLOOKUP(A10,'[1]Posição do Mês'!$R$6:$S$53,2,FALSE)," ")</f>
        <v>3</v>
      </c>
      <c r="I10" s="34">
        <f>VLOOKUP(A10, '[4]Posição do Mês'!$R$6:$S$57, 2,0)</f>
        <v>3</v>
      </c>
      <c r="J10" s="38">
        <f>VLOOKUP(A10, '[3]Posição do Mês'!$R$6:$S$64, 2, )</f>
        <v>1</v>
      </c>
      <c r="K10" s="38"/>
      <c r="L10" s="38"/>
      <c r="M10" s="34"/>
      <c r="N10" s="38"/>
      <c r="O10" s="68">
        <f t="shared" si="1"/>
        <v>8</v>
      </c>
      <c r="P10" s="70"/>
      <c r="Q10" s="66"/>
    </row>
    <row r="11" spans="1:17">
      <c r="A11" s="6" t="s">
        <v>177</v>
      </c>
      <c r="B11" s="6" t="s">
        <v>26</v>
      </c>
      <c r="C11" s="34"/>
      <c r="D11" s="38"/>
      <c r="E11" s="34"/>
      <c r="F11" s="38"/>
      <c r="G11" s="34"/>
      <c r="H11" s="38" t="str">
        <f>IFERROR(VLOOKUP(A11,'[1]Posição do Mês'!$R$6:$S$53,2,FALSE)," ")</f>
        <v xml:space="preserve"> </v>
      </c>
      <c r="I11" s="34"/>
      <c r="J11" s="38"/>
      <c r="K11" s="38">
        <f>VLOOKUP(A11,'[2]Posição do Mês'!$R$6:$S$62, 2,)</f>
        <v>1</v>
      </c>
      <c r="L11" s="38">
        <f>VLOOKUP(A11, '[5]Posição do Mês'!$R$6:$S$53, 2)</f>
        <v>3</v>
      </c>
      <c r="M11" s="34"/>
      <c r="N11" s="38"/>
      <c r="O11" s="68">
        <f t="shared" ref="O11" si="2">SUM(C11:N11)</f>
        <v>4</v>
      </c>
      <c r="P11" s="70"/>
      <c r="Q11" s="66"/>
    </row>
    <row r="12" spans="1:17">
      <c r="A12" s="6" t="s">
        <v>118</v>
      </c>
      <c r="B12" s="6" t="s">
        <v>26</v>
      </c>
      <c r="C12" s="34">
        <v>10</v>
      </c>
      <c r="D12" s="38">
        <v>10</v>
      </c>
      <c r="E12" s="34">
        <v>7</v>
      </c>
      <c r="F12" s="38">
        <v>25</v>
      </c>
      <c r="G12" s="34">
        <v>11</v>
      </c>
      <c r="H12" s="38">
        <f>IFERROR(VLOOKUP(A12,'[1]Posição do Mês'!$R$6:$S$53,2,FALSE)," ")</f>
        <v>8</v>
      </c>
      <c r="I12" s="34">
        <f>VLOOKUP(A12, '[4]Posição do Mês'!$R$6:$S$57, 2,0)</f>
        <v>8</v>
      </c>
      <c r="J12" s="38">
        <f>VLOOKUP(A12, '[3]Posição do Mês'!$R$6:$S$64, 2, )</f>
        <v>13</v>
      </c>
      <c r="K12" s="38">
        <f>VLOOKUP(A12,'[2]Posição do Mês'!$R$6:$S$62, 2,)</f>
        <v>22</v>
      </c>
      <c r="L12" s="38">
        <f>VLOOKUP(A12, '[5]Posição do Mês'!$R$6:$S$53, 2, FALSE)</f>
        <v>15</v>
      </c>
      <c r="M12" s="34"/>
      <c r="N12" s="38"/>
      <c r="O12" s="68">
        <f t="shared" si="1"/>
        <v>129</v>
      </c>
      <c r="P12" s="70"/>
      <c r="Q12" s="66"/>
    </row>
    <row r="13" spans="1:17">
      <c r="A13" s="3" t="s">
        <v>117</v>
      </c>
      <c r="B13" s="3" t="s">
        <v>26</v>
      </c>
      <c r="C13" s="34"/>
      <c r="D13" s="38"/>
      <c r="E13" s="34"/>
      <c r="F13" s="38">
        <v>1</v>
      </c>
      <c r="G13" s="34">
        <v>2</v>
      </c>
      <c r="H13" s="38">
        <f>IFERROR(VLOOKUP(A13,'[1]Posição do Mês'!$R$6:$S$53,2,FALSE)," ")</f>
        <v>2</v>
      </c>
      <c r="I13" s="34">
        <f>VLOOKUP(A13, '[4]Posição do Mês'!$R$6:$S$57, 2,0)</f>
        <v>2</v>
      </c>
      <c r="J13" s="38"/>
      <c r="K13" s="38"/>
      <c r="L13" s="38"/>
      <c r="M13" s="34"/>
      <c r="N13" s="38"/>
      <c r="O13" s="68">
        <f t="shared" si="1"/>
        <v>7</v>
      </c>
      <c r="P13" s="70"/>
      <c r="Q13" s="66"/>
    </row>
    <row r="14" spans="1:17" ht="21">
      <c r="A14" s="3" t="s">
        <v>233</v>
      </c>
      <c r="B14" s="3" t="s">
        <v>26</v>
      </c>
      <c r="C14" s="34"/>
      <c r="D14" s="38"/>
      <c r="E14" s="34"/>
      <c r="F14" s="38"/>
      <c r="G14" s="34"/>
      <c r="H14" s="38" t="str">
        <f>IFERROR(VLOOKUP(A14,'[1]Posição do Mês'!$R$6:$S$53,2,FALSE)," ")</f>
        <v xml:space="preserve"> </v>
      </c>
      <c r="I14" s="34"/>
      <c r="J14" s="38"/>
      <c r="K14" s="38"/>
      <c r="L14" s="38"/>
      <c r="M14" s="34"/>
      <c r="N14" s="38"/>
      <c r="O14" s="68">
        <f t="shared" si="1"/>
        <v>0</v>
      </c>
      <c r="P14" s="70"/>
      <c r="Q14" s="67"/>
    </row>
    <row r="15" spans="1:17">
      <c r="A15" s="3" t="s">
        <v>239</v>
      </c>
      <c r="B15" s="3" t="s">
        <v>26</v>
      </c>
      <c r="C15" s="34"/>
      <c r="D15" s="38"/>
      <c r="E15" s="34"/>
      <c r="F15" s="38"/>
      <c r="G15" s="34"/>
      <c r="H15" s="38" t="str">
        <f>IFERROR(VLOOKUP(A15,'[1]Posição do Mês'!$R$6:$S$53,2,FALSE)," ")</f>
        <v xml:space="preserve"> </v>
      </c>
      <c r="I15" s="34"/>
      <c r="J15" s="38"/>
      <c r="K15" s="38"/>
      <c r="L15" s="38"/>
      <c r="M15" s="34"/>
      <c r="N15" s="38"/>
      <c r="O15" s="68">
        <f t="shared" ref="O15" si="3">SUM(C15:N15)</f>
        <v>0</v>
      </c>
      <c r="P15" s="70"/>
      <c r="Q15" s="66"/>
    </row>
    <row r="16" spans="1:17">
      <c r="A16" s="3" t="s">
        <v>116</v>
      </c>
      <c r="B16" s="3" t="s">
        <v>26</v>
      </c>
      <c r="C16" s="34"/>
      <c r="D16" s="38"/>
      <c r="E16" s="34"/>
      <c r="F16" s="38"/>
      <c r="G16" s="34"/>
      <c r="H16" s="38" t="str">
        <f>IFERROR(VLOOKUP(A16,'[1]Posição do Mês'!$R$6:$S$53,2,FALSE)," ")</f>
        <v xml:space="preserve"> </v>
      </c>
      <c r="I16" s="34"/>
      <c r="J16" s="38"/>
      <c r="K16" s="38"/>
      <c r="L16" s="38">
        <f>VLOOKUP(A16, '[5]Posição do Mês'!$R$6:$S$53, 2, FALSE)</f>
        <v>1</v>
      </c>
      <c r="M16" s="34"/>
      <c r="N16" s="38"/>
      <c r="O16" s="68">
        <f t="shared" si="1"/>
        <v>1</v>
      </c>
      <c r="P16" s="70"/>
      <c r="Q16" s="66"/>
    </row>
    <row r="17" spans="1:17">
      <c r="A17" s="3" t="s">
        <v>260</v>
      </c>
      <c r="B17" s="3" t="s">
        <v>26</v>
      </c>
      <c r="C17" s="34"/>
      <c r="D17" s="38">
        <v>1</v>
      </c>
      <c r="E17" s="34"/>
      <c r="F17" s="38">
        <v>1</v>
      </c>
      <c r="G17" s="34">
        <v>2</v>
      </c>
      <c r="H17" s="38">
        <f>IFERROR(VLOOKUP(A17,'[1]Posição do Mês'!$R$6:$S$53,2,FALSE)," ")</f>
        <v>1</v>
      </c>
      <c r="I17" s="34">
        <f>VLOOKUP(A17, '[4]Posição do Mês'!$R$6:$S$57, 2,0)</f>
        <v>1</v>
      </c>
      <c r="J17" s="38">
        <f>VLOOKUP(A17, '[3]Posição do Mês'!$R$6:$S$64, 2, )</f>
        <v>2</v>
      </c>
      <c r="K17" s="38">
        <f>VLOOKUP(A17,'[2]Posição do Mês'!$R$6:$S$62, 2,)</f>
        <v>4</v>
      </c>
      <c r="L17" s="38"/>
      <c r="M17" s="34"/>
      <c r="N17" s="38"/>
      <c r="O17" s="68">
        <f t="shared" si="1"/>
        <v>12</v>
      </c>
      <c r="P17" s="70"/>
      <c r="Q17" s="66"/>
    </row>
    <row r="18" spans="1:17">
      <c r="A18" s="3" t="s">
        <v>266</v>
      </c>
      <c r="B18" s="3" t="s">
        <v>26</v>
      </c>
      <c r="C18" s="34">
        <v>1</v>
      </c>
      <c r="D18" s="38"/>
      <c r="E18" s="34"/>
      <c r="F18" s="38"/>
      <c r="G18" s="34">
        <v>1</v>
      </c>
      <c r="H18" s="38">
        <f>IFERROR(VLOOKUP(A18,'[1]Posição do Mês'!$R$6:$S$53,2,FALSE)," ")</f>
        <v>1</v>
      </c>
      <c r="I18" s="34">
        <f>VLOOKUP(A18, '[4]Posição do Mês'!$R$6:$S$57, 2,0)</f>
        <v>1</v>
      </c>
      <c r="J18" s="38"/>
      <c r="K18" s="38"/>
      <c r="L18" s="38"/>
      <c r="M18" s="34"/>
      <c r="N18" s="38"/>
      <c r="O18" s="68">
        <f t="shared" si="1"/>
        <v>4</v>
      </c>
      <c r="P18" s="70"/>
      <c r="Q18" s="66"/>
    </row>
    <row r="19" spans="1:17">
      <c r="A19" s="3" t="s">
        <v>282</v>
      </c>
      <c r="B19" s="3" t="s">
        <v>26</v>
      </c>
      <c r="C19" s="34"/>
      <c r="D19" s="38"/>
      <c r="E19" s="34"/>
      <c r="F19" s="38"/>
      <c r="G19" s="34"/>
      <c r="H19" s="38" t="str">
        <f>IFERROR(VLOOKUP(A19,'[1]Posição do Mês'!$R$6:$S$53,2,FALSE)," ")</f>
        <v xml:space="preserve"> </v>
      </c>
      <c r="I19" s="34"/>
      <c r="J19" s="38">
        <f>VLOOKUP(A19, '[3]Posição do Mês'!$R$6:$S$64, 2, )</f>
        <v>1</v>
      </c>
      <c r="K19" s="38"/>
      <c r="L19" s="38"/>
      <c r="M19" s="34"/>
      <c r="N19" s="38"/>
      <c r="O19" s="68">
        <f t="shared" ref="O19" si="4">SUM(C19:N19)</f>
        <v>1</v>
      </c>
      <c r="P19" s="70"/>
      <c r="Q19" s="66"/>
    </row>
    <row r="20" spans="1:17">
      <c r="A20" s="3" t="s">
        <v>115</v>
      </c>
      <c r="B20" s="3" t="s">
        <v>26</v>
      </c>
      <c r="C20" s="34"/>
      <c r="D20" s="38"/>
      <c r="E20" s="34"/>
      <c r="F20" s="38"/>
      <c r="G20" s="34"/>
      <c r="H20" s="38" t="str">
        <f>IFERROR(VLOOKUP(A20,'[1]Posição do Mês'!$R$6:$S$53,2,FALSE)," ")</f>
        <v xml:space="preserve"> </v>
      </c>
      <c r="I20" s="34"/>
      <c r="J20" s="38"/>
      <c r="K20" s="38"/>
      <c r="L20" s="38"/>
      <c r="M20" s="34"/>
      <c r="N20" s="38"/>
      <c r="O20" s="68">
        <f t="shared" si="1"/>
        <v>0</v>
      </c>
      <c r="P20" s="70"/>
      <c r="Q20" s="66"/>
    </row>
    <row r="21" spans="1:17">
      <c r="A21" s="3" t="s">
        <v>304</v>
      </c>
      <c r="B21" s="3" t="s">
        <v>26</v>
      </c>
      <c r="C21" s="34"/>
      <c r="D21" s="38"/>
      <c r="E21" s="34"/>
      <c r="F21" s="38"/>
      <c r="G21" s="34"/>
      <c r="H21" s="38" t="str">
        <f>IFERROR(VLOOKUP(A21,'[1]Posição do Mês'!$R$6:$S$53,2,FALSE)," ")</f>
        <v xml:space="preserve"> </v>
      </c>
      <c r="I21" s="34"/>
      <c r="J21" s="38"/>
      <c r="K21" s="38"/>
      <c r="L21" s="38"/>
      <c r="M21" s="34"/>
      <c r="N21" s="38"/>
      <c r="O21" s="68">
        <f t="shared" si="1"/>
        <v>0</v>
      </c>
      <c r="P21" s="70"/>
      <c r="Q21" s="66"/>
    </row>
    <row r="22" spans="1:17">
      <c r="A22" s="3" t="s">
        <v>114</v>
      </c>
      <c r="B22" s="3" t="s">
        <v>26</v>
      </c>
      <c r="C22" s="34"/>
      <c r="D22" s="38"/>
      <c r="E22" s="34"/>
      <c r="F22" s="38"/>
      <c r="G22" s="34"/>
      <c r="H22" s="38" t="str">
        <f>IFERROR(VLOOKUP(A22,'[1]Posição do Mês'!$R$6:$S$53,2,FALSE)," ")</f>
        <v xml:space="preserve"> </v>
      </c>
      <c r="I22" s="34"/>
      <c r="J22" s="38"/>
      <c r="K22" s="38"/>
      <c r="L22" s="38"/>
      <c r="M22" s="34"/>
      <c r="N22" s="38"/>
      <c r="O22" s="68">
        <f t="shared" si="1"/>
        <v>0</v>
      </c>
      <c r="P22" s="70"/>
      <c r="Q22" s="66"/>
    </row>
    <row r="23" spans="1:17">
      <c r="A23" s="3" t="s">
        <v>113</v>
      </c>
      <c r="B23" s="3" t="s">
        <v>26</v>
      </c>
      <c r="C23" s="34">
        <v>1</v>
      </c>
      <c r="D23" s="38"/>
      <c r="E23" s="34">
        <v>2</v>
      </c>
      <c r="F23" s="38">
        <v>3</v>
      </c>
      <c r="G23" s="34">
        <v>1</v>
      </c>
      <c r="H23" s="38" t="str">
        <f>IFERROR(VLOOKUP(A23,'[1]Posição do Mês'!$R$6:$S$53,2,FALSE)," ")</f>
        <v xml:space="preserve"> </v>
      </c>
      <c r="I23" s="34"/>
      <c r="J23" s="38">
        <f>VLOOKUP(A23, '[3]Posição do Mês'!$R$6:$S$64, 2, )</f>
        <v>1</v>
      </c>
      <c r="K23" s="38">
        <f>VLOOKUP(A23,'[2]Posição do Mês'!$R$6:$S$62, 2,)</f>
        <v>1</v>
      </c>
      <c r="L23" s="38">
        <f>VLOOKUP(A23, '[5]Posição do Mês'!$R$6:$S$53, 2, FALSE)</f>
        <v>1</v>
      </c>
      <c r="M23" s="34"/>
      <c r="N23" s="38"/>
      <c r="O23" s="68">
        <f t="shared" si="1"/>
        <v>10</v>
      </c>
      <c r="P23" s="70"/>
      <c r="Q23" s="66"/>
    </row>
    <row r="24" spans="1:17">
      <c r="A24" s="3" t="s">
        <v>112</v>
      </c>
      <c r="B24" s="3" t="s">
        <v>26</v>
      </c>
      <c r="C24" s="34"/>
      <c r="D24" s="38"/>
      <c r="E24" s="34"/>
      <c r="F24" s="38">
        <v>1</v>
      </c>
      <c r="G24" s="34"/>
      <c r="H24" s="38" t="str">
        <f>IFERROR(VLOOKUP(A24,'[1]Posição do Mês'!$R$6:$S$53,2,FALSE)," ")</f>
        <v xml:space="preserve"> </v>
      </c>
      <c r="I24" s="34"/>
      <c r="J24" s="38"/>
      <c r="K24" s="38"/>
      <c r="L24" s="38"/>
      <c r="M24" s="34"/>
      <c r="N24" s="38"/>
      <c r="O24" s="68">
        <f t="shared" si="1"/>
        <v>1</v>
      </c>
      <c r="P24" s="70"/>
      <c r="Q24" s="66"/>
    </row>
    <row r="25" spans="1:17">
      <c r="A25" s="3" t="s">
        <v>323</v>
      </c>
      <c r="B25" s="3" t="s">
        <v>26</v>
      </c>
      <c r="C25" s="34"/>
      <c r="D25" s="38">
        <v>3</v>
      </c>
      <c r="E25" s="34"/>
      <c r="F25" s="38"/>
      <c r="G25" s="34"/>
      <c r="H25" s="38" t="str">
        <f>IFERROR(VLOOKUP(A25,'[1]Posição do Mês'!$R$6:$S$53,2,FALSE)," ")</f>
        <v xml:space="preserve"> </v>
      </c>
      <c r="I25" s="34"/>
      <c r="J25" s="38">
        <f>VLOOKUP(A25, '[3]Posição do Mês'!$R$6:$S$64, 2, )</f>
        <v>2</v>
      </c>
      <c r="K25" s="38"/>
      <c r="L25" s="38">
        <f>VLOOKUP(A25, '[5]Posição do Mês'!$R$6:$S$53, 2, FALSE)</f>
        <v>3</v>
      </c>
      <c r="M25" s="34"/>
      <c r="N25" s="38"/>
      <c r="O25" s="68">
        <f t="shared" si="1"/>
        <v>8</v>
      </c>
      <c r="P25" s="70"/>
      <c r="Q25" s="66"/>
    </row>
    <row r="26" spans="1:17">
      <c r="A26" s="129" t="s">
        <v>28</v>
      </c>
      <c r="B26" s="129"/>
      <c r="C26" s="43">
        <f>SUM(C5:C25)</f>
        <v>12</v>
      </c>
      <c r="D26" s="43">
        <f t="shared" ref="D26:N26" si="5">SUM(D5:D25)</f>
        <v>14</v>
      </c>
      <c r="E26" s="43">
        <f>SUM(E5:E25)</f>
        <v>9</v>
      </c>
      <c r="F26" s="43">
        <f t="shared" si="5"/>
        <v>31</v>
      </c>
      <c r="G26" s="43">
        <f t="shared" si="5"/>
        <v>18</v>
      </c>
      <c r="H26" s="43">
        <f>SUM(H5:H25)</f>
        <v>15</v>
      </c>
      <c r="I26" s="43">
        <f t="shared" si="5"/>
        <v>15</v>
      </c>
      <c r="J26" s="43">
        <f>SUM(J5:J25)</f>
        <v>21</v>
      </c>
      <c r="K26" s="43">
        <f t="shared" si="5"/>
        <v>29</v>
      </c>
      <c r="L26" s="43">
        <f t="shared" si="5"/>
        <v>23</v>
      </c>
      <c r="M26" s="43">
        <f t="shared" si="5"/>
        <v>0</v>
      </c>
      <c r="N26" s="43">
        <f t="shared" si="5"/>
        <v>0</v>
      </c>
      <c r="O26" s="69">
        <f t="shared" si="1"/>
        <v>187</v>
      </c>
      <c r="P26" s="70"/>
      <c r="Q26" s="66"/>
    </row>
    <row r="27" spans="1:17">
      <c r="A27" s="3" t="s">
        <v>111</v>
      </c>
      <c r="B27" s="3" t="s">
        <v>22</v>
      </c>
      <c r="C27" s="34"/>
      <c r="D27" s="38">
        <v>1</v>
      </c>
      <c r="E27" s="34"/>
      <c r="F27" s="38"/>
      <c r="G27" s="34">
        <v>3</v>
      </c>
      <c r="H27" s="38" t="str">
        <f>IFERROR(VLOOKUP(A27,'[1]Posição do Mês'!$R$6:$S$53,2,FALSE)," ")</f>
        <v xml:space="preserve"> </v>
      </c>
      <c r="I27" s="34"/>
      <c r="J27" s="38">
        <f>VLOOKUP(A27, '[3]Posição do Mês'!$R$6:$S$64, 2, )</f>
        <v>1</v>
      </c>
      <c r="K27" s="38"/>
      <c r="L27" s="38">
        <f>VLOOKUP(A27, '[5]Posição do Mês'!$R$6:$S$53, 2, FALSE)</f>
        <v>1</v>
      </c>
      <c r="M27" s="34"/>
      <c r="N27" s="38"/>
      <c r="O27" s="68">
        <f t="shared" si="1"/>
        <v>6</v>
      </c>
      <c r="P27" s="70"/>
      <c r="Q27" s="66"/>
    </row>
    <row r="28" spans="1:17">
      <c r="A28" s="3" t="s">
        <v>159</v>
      </c>
      <c r="B28" s="3" t="s">
        <v>22</v>
      </c>
      <c r="C28" s="34"/>
      <c r="D28" s="38">
        <v>4</v>
      </c>
      <c r="E28" s="34"/>
      <c r="F28" s="38">
        <v>1</v>
      </c>
      <c r="G28" s="34"/>
      <c r="H28" s="38">
        <f>IFERROR(VLOOKUP(A28,'[1]Posição do Mês'!$R$6:$S$53,2,FALSE)," ")</f>
        <v>2</v>
      </c>
      <c r="I28" s="34">
        <f>VLOOKUP(A28, '[4]Posição do Mês'!$R$6:$S$57, 2,0)</f>
        <v>2</v>
      </c>
      <c r="J28" s="38">
        <f>VLOOKUP(A28, '[3]Posição do Mês'!$R$6:$S$64, 2, )</f>
        <v>4</v>
      </c>
      <c r="K28" s="38">
        <f>VLOOKUP(A28,'[2]Posição do Mês'!$R$6:$S$62, 2,)</f>
        <v>3</v>
      </c>
      <c r="L28" s="38">
        <f>VLOOKUP(A28, '[5]Posição do Mês'!$R$6:$S$53, 2, FALSE)</f>
        <v>3</v>
      </c>
      <c r="M28" s="34"/>
      <c r="N28" s="38"/>
      <c r="O28" s="68">
        <f t="shared" si="1"/>
        <v>19</v>
      </c>
      <c r="P28" s="70"/>
      <c r="Q28" s="66"/>
    </row>
    <row r="29" spans="1:17">
      <c r="A29" s="3" t="s">
        <v>110</v>
      </c>
      <c r="B29" s="3" t="s">
        <v>22</v>
      </c>
      <c r="C29" s="34"/>
      <c r="D29" s="38"/>
      <c r="E29" s="34"/>
      <c r="F29" s="38"/>
      <c r="G29" s="34"/>
      <c r="H29" s="38" t="str">
        <f>IFERROR(VLOOKUP(A29,'[1]Posição do Mês'!$R$6:$S$53,2,FALSE)," ")</f>
        <v xml:space="preserve"> </v>
      </c>
      <c r="I29" s="34"/>
      <c r="J29" s="38"/>
      <c r="K29" s="38"/>
      <c r="L29" s="38"/>
      <c r="M29" s="34"/>
      <c r="N29" s="38"/>
      <c r="O29" s="68">
        <f t="shared" si="1"/>
        <v>0</v>
      </c>
      <c r="P29" s="70"/>
      <c r="Q29" s="66"/>
    </row>
    <row r="30" spans="1:17">
      <c r="A30" s="3" t="s">
        <v>160</v>
      </c>
      <c r="B30" s="3" t="s">
        <v>22</v>
      </c>
      <c r="C30" s="34"/>
      <c r="D30" s="38"/>
      <c r="E30" s="34"/>
      <c r="F30" s="38"/>
      <c r="G30" s="34"/>
      <c r="H30" s="38" t="str">
        <f>IFERROR(VLOOKUP(A30,'[1]Posição do Mês'!$R$6:$S$53,2,FALSE)," ")</f>
        <v xml:space="preserve"> </v>
      </c>
      <c r="I30" s="34"/>
      <c r="J30" s="38"/>
      <c r="K30" s="38"/>
      <c r="L30" s="38"/>
      <c r="M30" s="34"/>
      <c r="N30" s="38"/>
      <c r="O30" s="68">
        <f t="shared" si="1"/>
        <v>0</v>
      </c>
      <c r="P30" s="70"/>
      <c r="Q30" s="66"/>
    </row>
    <row r="31" spans="1:17">
      <c r="A31" s="3" t="s">
        <v>173</v>
      </c>
      <c r="B31" s="3" t="s">
        <v>22</v>
      </c>
      <c r="C31" s="34"/>
      <c r="D31" s="38">
        <v>2</v>
      </c>
      <c r="E31" s="34"/>
      <c r="F31" s="38"/>
      <c r="G31" s="34">
        <v>1</v>
      </c>
      <c r="H31" s="38" t="str">
        <f>IFERROR(VLOOKUP(A31,'[1]Posição do Mês'!$R$6:$S$53,2,FALSE)," ")</f>
        <v xml:space="preserve"> </v>
      </c>
      <c r="I31" s="34"/>
      <c r="J31" s="38"/>
      <c r="K31" s="38"/>
      <c r="L31" s="38"/>
      <c r="M31" s="34"/>
      <c r="N31" s="38"/>
      <c r="O31" s="68">
        <f t="shared" ref="O31" si="6">SUM(C31:N31)</f>
        <v>3</v>
      </c>
      <c r="P31" s="70"/>
      <c r="Q31" s="66"/>
    </row>
    <row r="32" spans="1:17">
      <c r="A32" s="3" t="s">
        <v>109</v>
      </c>
      <c r="B32" s="3" t="s">
        <v>22</v>
      </c>
      <c r="C32" s="34"/>
      <c r="D32" s="38">
        <v>3</v>
      </c>
      <c r="E32" s="34"/>
      <c r="F32" s="38"/>
      <c r="G32" s="34"/>
      <c r="H32" s="38" t="str">
        <f>IFERROR(VLOOKUP(A32,'[1]Posição do Mês'!$R$6:$S$53,2,FALSE)," ")</f>
        <v xml:space="preserve"> </v>
      </c>
      <c r="I32" s="34"/>
      <c r="J32" s="38"/>
      <c r="K32" s="38"/>
      <c r="L32" s="38"/>
      <c r="M32" s="34"/>
      <c r="N32" s="38"/>
      <c r="O32" s="68">
        <f t="shared" si="1"/>
        <v>3</v>
      </c>
      <c r="P32" s="70"/>
      <c r="Q32" s="66"/>
    </row>
    <row r="33" spans="1:17">
      <c r="A33" s="3" t="s">
        <v>187</v>
      </c>
      <c r="B33" s="3" t="s">
        <v>22</v>
      </c>
      <c r="C33" s="34"/>
      <c r="D33" s="38"/>
      <c r="E33" s="34"/>
      <c r="F33" s="38"/>
      <c r="G33" s="34"/>
      <c r="H33" s="38" t="str">
        <f>IFERROR(VLOOKUP(A33,'[1]Posição do Mês'!$R$6:$S$53,2,FALSE)," ")</f>
        <v xml:space="preserve"> </v>
      </c>
      <c r="I33" s="34"/>
      <c r="J33" s="38"/>
      <c r="K33" s="38"/>
      <c r="L33" s="38"/>
      <c r="M33" s="34"/>
      <c r="N33" s="38"/>
      <c r="O33" s="68">
        <f t="shared" si="1"/>
        <v>0</v>
      </c>
      <c r="P33" s="70"/>
      <c r="Q33" s="66"/>
    </row>
    <row r="34" spans="1:17">
      <c r="A34" s="3" t="s">
        <v>205</v>
      </c>
      <c r="B34" s="3" t="s">
        <v>22</v>
      </c>
      <c r="C34" s="34"/>
      <c r="D34" s="38"/>
      <c r="E34" s="34"/>
      <c r="F34" s="38"/>
      <c r="G34" s="34"/>
      <c r="H34" s="38" t="str">
        <f>IFERROR(VLOOKUP(A34,'[1]Posição do Mês'!$R$6:$S$53,2,FALSE)," ")</f>
        <v xml:space="preserve"> </v>
      </c>
      <c r="I34" s="34"/>
      <c r="J34" s="38"/>
      <c r="K34" s="38"/>
      <c r="L34" s="38"/>
      <c r="M34" s="34"/>
      <c r="N34" s="38"/>
      <c r="O34" s="68">
        <f t="shared" si="1"/>
        <v>0</v>
      </c>
      <c r="P34" s="70"/>
      <c r="Q34" s="66"/>
    </row>
    <row r="35" spans="1:17">
      <c r="A35" s="3" t="s">
        <v>88</v>
      </c>
      <c r="B35" s="3" t="s">
        <v>22</v>
      </c>
      <c r="C35" s="34"/>
      <c r="D35" s="38"/>
      <c r="E35" s="34"/>
      <c r="F35" s="38">
        <v>1</v>
      </c>
      <c r="G35" s="34"/>
      <c r="H35" s="38" t="str">
        <f>IFERROR(VLOOKUP(A35,'[1]Posição do Mês'!$R$6:$S$53,2,FALSE)," ")</f>
        <v xml:space="preserve"> </v>
      </c>
      <c r="I35" s="34"/>
      <c r="J35" s="38">
        <f>VLOOKUP(A35, '[3]Posição do Mês'!$R$6:$S$64, 2, )</f>
        <v>3</v>
      </c>
      <c r="K35" s="38">
        <f>VLOOKUP(A35,'[2]Posição do Mês'!$R$6:$S$62, 2,)</f>
        <v>2</v>
      </c>
      <c r="L35" s="38">
        <f>VLOOKUP(A35, '[5]Posição do Mês'!$R$6:$S$53, 2, FALSE)</f>
        <v>4</v>
      </c>
      <c r="M35" s="34"/>
      <c r="N35" s="38"/>
      <c r="O35" s="68">
        <f t="shared" si="1"/>
        <v>10</v>
      </c>
      <c r="P35" s="70"/>
      <c r="Q35" s="66"/>
    </row>
    <row r="36" spans="1:17">
      <c r="A36" s="3" t="s">
        <v>108</v>
      </c>
      <c r="B36" s="3" t="s">
        <v>22</v>
      </c>
      <c r="C36" s="34"/>
      <c r="D36" s="38"/>
      <c r="E36" s="34">
        <v>3</v>
      </c>
      <c r="F36" s="38">
        <v>3</v>
      </c>
      <c r="G36" s="34">
        <v>1</v>
      </c>
      <c r="H36" s="38">
        <f>IFERROR(VLOOKUP(A36,'[1]Posição do Mês'!$R$6:$S$53,2,FALSE)," ")</f>
        <v>1</v>
      </c>
      <c r="I36" s="34">
        <f>VLOOKUP(A36, '[4]Posição do Mês'!$R$6:$S$57, 2,0)</f>
        <v>1</v>
      </c>
      <c r="J36" s="38">
        <f>VLOOKUP(A36, '[3]Posição do Mês'!$R$6:$S$64, 2, )</f>
        <v>3</v>
      </c>
      <c r="K36" s="38">
        <f>VLOOKUP(A36,'[2]Posição do Mês'!$R$6:$S$62, 2,)</f>
        <v>1</v>
      </c>
      <c r="L36" s="38">
        <f>VLOOKUP(A36, '[5]Posição do Mês'!$R$6:$S$53, 2, FALSE)</f>
        <v>2</v>
      </c>
      <c r="M36" s="34"/>
      <c r="N36" s="38"/>
      <c r="O36" s="68">
        <f t="shared" si="1"/>
        <v>15</v>
      </c>
      <c r="P36" s="70"/>
      <c r="Q36" s="66"/>
    </row>
    <row r="37" spans="1:17">
      <c r="A37" s="3" t="s">
        <v>107</v>
      </c>
      <c r="B37" s="3" t="s">
        <v>22</v>
      </c>
      <c r="C37" s="34"/>
      <c r="D37" s="38"/>
      <c r="E37" s="34"/>
      <c r="F37" s="38"/>
      <c r="G37" s="34"/>
      <c r="H37" s="38">
        <f>IFERROR(VLOOKUP(A37,'[1]Posição do Mês'!$R$6:$S$53,2,FALSE)," ")</f>
        <v>1</v>
      </c>
      <c r="I37" s="34">
        <f>VLOOKUP(A37, '[4]Posição do Mês'!$R$6:$S$57, 2,0)</f>
        <v>1</v>
      </c>
      <c r="J37" s="38"/>
      <c r="K37" s="38">
        <f>VLOOKUP(A37,'[2]Posição do Mês'!$R$6:$S$62, 2,)</f>
        <v>2</v>
      </c>
      <c r="L37" s="38">
        <f>VLOOKUP(A37, '[5]Posição do Mês'!$R$6:$S$53, 2, FALSE)</f>
        <v>2</v>
      </c>
      <c r="M37" s="34"/>
      <c r="N37" s="38"/>
      <c r="O37" s="68">
        <f t="shared" si="1"/>
        <v>6</v>
      </c>
      <c r="P37" s="70"/>
      <c r="Q37" s="66"/>
    </row>
    <row r="38" spans="1:17">
      <c r="A38" s="3" t="s">
        <v>106</v>
      </c>
      <c r="B38" s="3" t="s">
        <v>22</v>
      </c>
      <c r="C38" s="34"/>
      <c r="D38" s="38">
        <v>5</v>
      </c>
      <c r="E38" s="34"/>
      <c r="F38" s="38"/>
      <c r="G38" s="34">
        <v>1</v>
      </c>
      <c r="H38" s="38" t="str">
        <f>IFERROR(VLOOKUP(A38,'[1]Posição do Mês'!$R$6:$S$53,2,FALSE)," ")</f>
        <v xml:space="preserve"> </v>
      </c>
      <c r="I38" s="34"/>
      <c r="J38" s="38">
        <f>VLOOKUP(A38, '[3]Posição do Mês'!$R$6:$S$64, 2, )</f>
        <v>1</v>
      </c>
      <c r="K38" s="38"/>
      <c r="L38" s="38">
        <f>VLOOKUP(A38, '[5]Posição do Mês'!$R$6:$S$53, 2, FALSE)</f>
        <v>1</v>
      </c>
      <c r="M38" s="34"/>
      <c r="N38" s="38"/>
      <c r="O38" s="68">
        <f t="shared" si="1"/>
        <v>8</v>
      </c>
      <c r="P38" s="70"/>
      <c r="Q38" s="66"/>
    </row>
    <row r="39" spans="1:17">
      <c r="A39" s="3" t="s">
        <v>105</v>
      </c>
      <c r="B39" s="3" t="s">
        <v>22</v>
      </c>
      <c r="C39" s="34">
        <v>1</v>
      </c>
      <c r="D39" s="38">
        <v>3</v>
      </c>
      <c r="E39" s="34">
        <v>2</v>
      </c>
      <c r="F39" s="38">
        <v>3</v>
      </c>
      <c r="G39" s="34">
        <v>2</v>
      </c>
      <c r="H39" s="38">
        <f>IFERROR(VLOOKUP(A39,'[1]Posição do Mês'!$R$6:$S$53,2,FALSE)," ")</f>
        <v>2</v>
      </c>
      <c r="I39" s="34">
        <f>VLOOKUP(A39, '[4]Posição do Mês'!$R$6:$S$57, 2,0)</f>
        <v>2</v>
      </c>
      <c r="J39" s="38">
        <f>VLOOKUP(A39, '[3]Posição do Mês'!$R$6:$S$64, 2, )</f>
        <v>1</v>
      </c>
      <c r="K39" s="38"/>
      <c r="L39" s="38"/>
      <c r="M39" s="34"/>
      <c r="N39" s="38"/>
      <c r="O39" s="68">
        <f t="shared" si="1"/>
        <v>16</v>
      </c>
      <c r="P39" s="70"/>
      <c r="Q39" s="66"/>
    </row>
    <row r="40" spans="1:17">
      <c r="A40" s="3" t="s">
        <v>104</v>
      </c>
      <c r="B40" s="3" t="s">
        <v>22</v>
      </c>
      <c r="C40" s="34">
        <v>2</v>
      </c>
      <c r="D40" s="38"/>
      <c r="E40" s="34">
        <v>2</v>
      </c>
      <c r="F40" s="38">
        <v>1</v>
      </c>
      <c r="G40" s="34">
        <v>1</v>
      </c>
      <c r="H40" s="38" t="str">
        <f>IFERROR(VLOOKUP(A40,'[1]Posição do Mês'!$R$6:$S$53,2,FALSE)," ")</f>
        <v xml:space="preserve"> </v>
      </c>
      <c r="I40" s="34"/>
      <c r="J40" s="38">
        <f>VLOOKUP(A40, '[3]Posição do Mês'!$R$6:$S$64, 2, )</f>
        <v>2</v>
      </c>
      <c r="K40" s="38">
        <f>VLOOKUP(A40,'[2]Posição do Mês'!$R$6:$S$62, 2,)</f>
        <v>3</v>
      </c>
      <c r="L40" s="38">
        <f>VLOOKUP(A40, '[5]Posição do Mês'!$R$6:$S$53, 2, FALSE)</f>
        <v>4</v>
      </c>
      <c r="M40" s="34"/>
      <c r="N40" s="38"/>
      <c r="O40" s="68">
        <f t="shared" si="1"/>
        <v>15</v>
      </c>
      <c r="P40" s="70"/>
      <c r="Q40" s="66"/>
    </row>
    <row r="41" spans="1:17">
      <c r="A41" s="3" t="s">
        <v>103</v>
      </c>
      <c r="B41" s="3" t="s">
        <v>22</v>
      </c>
      <c r="C41" s="34"/>
      <c r="D41" s="38"/>
      <c r="E41" s="34"/>
      <c r="F41" s="38"/>
      <c r="G41" s="34"/>
      <c r="H41" s="38">
        <f>IFERROR(VLOOKUP(A41,'[1]Posição do Mês'!$R$6:$S$53,2,FALSE)," ")</f>
        <v>3</v>
      </c>
      <c r="I41" s="34">
        <f>VLOOKUP(A41, '[4]Posição do Mês'!$R$6:$S$57, 2,0)</f>
        <v>3</v>
      </c>
      <c r="J41" s="38">
        <f>VLOOKUP(A41, '[3]Posição do Mês'!$R$6:$S$64, 2, )</f>
        <v>1</v>
      </c>
      <c r="K41" s="38"/>
      <c r="L41" s="38">
        <f>VLOOKUP(A41, '[5]Posição do Mês'!$R$6:$S$53, 2, FALSE)</f>
        <v>3</v>
      </c>
      <c r="M41" s="34"/>
      <c r="N41" s="38"/>
      <c r="O41" s="68">
        <f t="shared" ref="O41:O85" si="7">SUM(C41:N41)</f>
        <v>10</v>
      </c>
      <c r="P41" s="70"/>
      <c r="Q41" s="66"/>
    </row>
    <row r="42" spans="1:17">
      <c r="A42" s="3" t="s">
        <v>240</v>
      </c>
      <c r="B42" s="3" t="s">
        <v>22</v>
      </c>
      <c r="C42" s="34"/>
      <c r="D42" s="38"/>
      <c r="E42" s="34">
        <v>1</v>
      </c>
      <c r="F42" s="38"/>
      <c r="G42" s="34"/>
      <c r="H42" s="38" t="str">
        <f>IFERROR(VLOOKUP(A42,'[1]Posição do Mês'!$R$6:$S$53,2,FALSE)," ")</f>
        <v xml:space="preserve"> </v>
      </c>
      <c r="I42" s="34"/>
      <c r="J42" s="38"/>
      <c r="K42" s="38"/>
      <c r="L42" s="38"/>
      <c r="M42" s="34"/>
      <c r="N42" s="38"/>
      <c r="O42" s="68">
        <f t="shared" si="7"/>
        <v>1</v>
      </c>
      <c r="P42" s="70"/>
      <c r="Q42" s="66"/>
    </row>
    <row r="43" spans="1:17">
      <c r="A43" s="3" t="s">
        <v>102</v>
      </c>
      <c r="B43" s="3" t="s">
        <v>22</v>
      </c>
      <c r="C43" s="34"/>
      <c r="D43" s="38"/>
      <c r="E43" s="34"/>
      <c r="F43" s="38"/>
      <c r="G43" s="34">
        <v>1</v>
      </c>
      <c r="H43" s="38" t="str">
        <f>IFERROR(VLOOKUP(A43,'[1]Posição do Mês'!$R$6:$S$53,2,FALSE)," ")</f>
        <v xml:space="preserve"> </v>
      </c>
      <c r="I43" s="34"/>
      <c r="J43" s="38"/>
      <c r="K43" s="38"/>
      <c r="L43" s="38"/>
      <c r="M43" s="34"/>
      <c r="N43" s="38"/>
      <c r="O43" s="68">
        <f t="shared" si="7"/>
        <v>1</v>
      </c>
      <c r="P43" s="70"/>
      <c r="Q43" s="66"/>
    </row>
    <row r="44" spans="1:17">
      <c r="A44" s="3" t="s">
        <v>101</v>
      </c>
      <c r="B44" s="3" t="s">
        <v>22</v>
      </c>
      <c r="C44" s="34"/>
      <c r="D44" s="38"/>
      <c r="E44" s="34"/>
      <c r="F44" s="38">
        <v>1</v>
      </c>
      <c r="G44" s="34"/>
      <c r="H44" s="38" t="str">
        <f>IFERROR(VLOOKUP(A44,'[1]Posição do Mês'!$R$6:$S$53,2,FALSE)," ")</f>
        <v xml:space="preserve"> </v>
      </c>
      <c r="I44" s="34"/>
      <c r="J44" s="38">
        <f>VLOOKUP(A44, '[3]Posição do Mês'!$R$6:$S$64, 2, )</f>
        <v>3</v>
      </c>
      <c r="K44" s="38">
        <f>VLOOKUP(A44,'[2]Posição do Mês'!$R$6:$S$62, 2,)</f>
        <v>1</v>
      </c>
      <c r="L44" s="38"/>
      <c r="M44" s="34"/>
      <c r="N44" s="38"/>
      <c r="O44" s="68">
        <f t="shared" si="7"/>
        <v>5</v>
      </c>
      <c r="P44" s="70"/>
      <c r="Q44" s="66"/>
    </row>
    <row r="45" spans="1:17">
      <c r="A45" s="3" t="s">
        <v>100</v>
      </c>
      <c r="B45" s="3" t="s">
        <v>22</v>
      </c>
      <c r="C45" s="34"/>
      <c r="D45" s="38"/>
      <c r="E45" s="34">
        <v>1</v>
      </c>
      <c r="F45" s="38"/>
      <c r="G45" s="34"/>
      <c r="H45" s="38" t="str">
        <f>IFERROR(VLOOKUP(A45,'[1]Posição do Mês'!$R$6:$S$53,2,FALSE)," ")</f>
        <v xml:space="preserve"> </v>
      </c>
      <c r="I45" s="34"/>
      <c r="J45" s="38"/>
      <c r="K45" s="38"/>
      <c r="L45" s="38"/>
      <c r="M45" s="34"/>
      <c r="N45" s="38"/>
      <c r="O45" s="68">
        <f t="shared" si="7"/>
        <v>1</v>
      </c>
      <c r="P45" s="70"/>
      <c r="Q45" s="66"/>
    </row>
    <row r="46" spans="1:17">
      <c r="A46" s="3" t="s">
        <v>99</v>
      </c>
      <c r="B46" s="3" t="s">
        <v>22</v>
      </c>
      <c r="C46" s="34"/>
      <c r="D46" s="38"/>
      <c r="E46" s="34">
        <v>1</v>
      </c>
      <c r="F46" s="38"/>
      <c r="G46" s="34"/>
      <c r="H46" s="38" t="str">
        <f>IFERROR(VLOOKUP(A46,'[1]Posição do Mês'!$R$6:$S$53,2,FALSE)," ")</f>
        <v xml:space="preserve"> </v>
      </c>
      <c r="I46" s="34"/>
      <c r="J46" s="38"/>
      <c r="K46" s="38"/>
      <c r="L46" s="38"/>
      <c r="M46" s="34"/>
      <c r="N46" s="38"/>
      <c r="O46" s="68">
        <f t="shared" si="7"/>
        <v>1</v>
      </c>
      <c r="P46" s="70"/>
      <c r="Q46" s="66"/>
    </row>
    <row r="47" spans="1:17">
      <c r="A47" s="3" t="s">
        <v>373</v>
      </c>
      <c r="B47" s="3" t="s">
        <v>22</v>
      </c>
      <c r="C47" s="34"/>
      <c r="D47" s="38"/>
      <c r="E47" s="34"/>
      <c r="F47" s="38">
        <v>1</v>
      </c>
      <c r="G47" s="34"/>
      <c r="H47" s="38">
        <f>IFERROR(VLOOKUP(A47,'[1]Posição do Mês'!$R$6:$S$53,2,FALSE)," ")</f>
        <v>1</v>
      </c>
      <c r="I47" s="34">
        <f>VLOOKUP(A47, '[4]Posição do Mês'!$R$6:$S$57, 2,0)</f>
        <v>1</v>
      </c>
      <c r="J47" s="38"/>
      <c r="K47" s="38">
        <f>VLOOKUP(A47,'[2]Posição do Mês'!$R$6:$S$62, 2,)</f>
        <v>2</v>
      </c>
      <c r="L47" s="38"/>
      <c r="M47" s="34"/>
      <c r="N47" s="38"/>
      <c r="O47" s="68">
        <f t="shared" si="7"/>
        <v>5</v>
      </c>
      <c r="P47" s="70"/>
      <c r="Q47" s="66"/>
    </row>
    <row r="48" spans="1:17">
      <c r="A48" s="3" t="s">
        <v>98</v>
      </c>
      <c r="B48" s="3" t="s">
        <v>22</v>
      </c>
      <c r="C48" s="34"/>
      <c r="D48" s="38"/>
      <c r="E48" s="34"/>
      <c r="F48" s="38"/>
      <c r="G48" s="34"/>
      <c r="H48" s="38" t="str">
        <f>IFERROR(VLOOKUP(A48,'[1]Posição do Mês'!$R$6:$S$53,2,FALSE)," ")</f>
        <v xml:space="preserve"> </v>
      </c>
      <c r="I48" s="34"/>
      <c r="J48" s="38"/>
      <c r="K48" s="38"/>
      <c r="L48" s="38"/>
      <c r="M48" s="34"/>
      <c r="N48" s="38"/>
      <c r="O48" s="68">
        <f t="shared" si="7"/>
        <v>0</v>
      </c>
      <c r="P48" s="70"/>
      <c r="Q48" s="66"/>
    </row>
    <row r="49" spans="1:17">
      <c r="A49" s="3" t="s">
        <v>299</v>
      </c>
      <c r="B49" s="3" t="s">
        <v>22</v>
      </c>
      <c r="C49" s="34"/>
      <c r="D49" s="38"/>
      <c r="E49" s="34"/>
      <c r="F49" s="38"/>
      <c r="G49" s="34"/>
      <c r="H49" s="38" t="str">
        <f>IFERROR(VLOOKUP(A49,'[1]Posição do Mês'!$R$6:$S$53,2,FALSE)," ")</f>
        <v xml:space="preserve"> </v>
      </c>
      <c r="I49" s="34"/>
      <c r="J49" s="38"/>
      <c r="K49" s="38"/>
      <c r="L49" s="38"/>
      <c r="M49" s="34"/>
      <c r="N49" s="38"/>
      <c r="O49" s="68">
        <f t="shared" ref="O49" si="8">SUM(C49:N49)</f>
        <v>0</v>
      </c>
      <c r="P49" s="70"/>
      <c r="Q49" s="66"/>
    </row>
    <row r="50" spans="1:17">
      <c r="A50" s="3" t="s">
        <v>302</v>
      </c>
      <c r="B50" s="3" t="s">
        <v>22</v>
      </c>
      <c r="C50" s="34">
        <v>1</v>
      </c>
      <c r="D50" s="38"/>
      <c r="E50" s="34"/>
      <c r="F50" s="38"/>
      <c r="G50" s="34"/>
      <c r="H50" s="38">
        <f>IFERROR(VLOOKUP(A50,'[1]Posição do Mês'!$R$6:$S$53,2,FALSE)," ")</f>
        <v>1</v>
      </c>
      <c r="I50" s="34">
        <f>VLOOKUP(A50, '[4]Posição do Mês'!$R$6:$S$57, 2,0)</f>
        <v>1</v>
      </c>
      <c r="J50" s="38"/>
      <c r="K50" s="38"/>
      <c r="L50" s="38"/>
      <c r="M50" s="34"/>
      <c r="N50" s="38"/>
      <c r="O50" s="68">
        <f t="shared" si="7"/>
        <v>3</v>
      </c>
      <c r="P50" s="70"/>
      <c r="Q50" s="66"/>
    </row>
    <row r="51" spans="1:17">
      <c r="A51" s="3" t="s">
        <v>97</v>
      </c>
      <c r="B51" s="3" t="s">
        <v>22</v>
      </c>
      <c r="C51" s="34">
        <v>2</v>
      </c>
      <c r="D51" s="38">
        <v>1</v>
      </c>
      <c r="E51" s="34">
        <v>2</v>
      </c>
      <c r="F51" s="38">
        <v>2</v>
      </c>
      <c r="G51" s="34">
        <v>2</v>
      </c>
      <c r="H51" s="38">
        <f>IFERROR(VLOOKUP(A51,'[1]Posição do Mês'!$R$6:$S$53,2,FALSE)," ")</f>
        <v>2</v>
      </c>
      <c r="I51" s="34">
        <f>VLOOKUP(A51, '[4]Posição do Mês'!$R$6:$S$57, 2,0)</f>
        <v>2</v>
      </c>
      <c r="J51" s="38">
        <f>VLOOKUP(A51, '[3]Posição do Mês'!$R$6:$S$64, 2, )</f>
        <v>1</v>
      </c>
      <c r="K51" s="38">
        <f>VLOOKUP(A51,'[2]Posição do Mês'!$R$6:$S$62, 2,)</f>
        <v>1</v>
      </c>
      <c r="L51" s="38"/>
      <c r="M51" s="34"/>
      <c r="N51" s="38"/>
      <c r="O51" s="68">
        <f t="shared" si="7"/>
        <v>15</v>
      </c>
      <c r="P51" s="70"/>
      <c r="Q51" s="66"/>
    </row>
    <row r="52" spans="1:17">
      <c r="A52" s="3" t="s">
        <v>400</v>
      </c>
      <c r="B52" s="3" t="s">
        <v>22</v>
      </c>
      <c r="C52" s="34"/>
      <c r="D52" s="38"/>
      <c r="E52" s="34"/>
      <c r="F52" s="38"/>
      <c r="G52" s="34"/>
      <c r="H52" s="38" t="str">
        <f>IFERROR(VLOOKUP(A52,'[1]Posição do Mês'!$R$6:$S$53,2,FALSE)," ")</f>
        <v xml:space="preserve"> </v>
      </c>
      <c r="I52" s="34"/>
      <c r="J52" s="38"/>
      <c r="K52" s="38"/>
      <c r="L52" s="38"/>
      <c r="M52" s="34"/>
      <c r="N52" s="38"/>
      <c r="O52" s="68">
        <f t="shared" ref="O52" si="9">SUM(C52:N52)</f>
        <v>0</v>
      </c>
      <c r="P52" s="70"/>
      <c r="Q52" s="66"/>
    </row>
    <row r="53" spans="1:17">
      <c r="A53" s="3" t="s">
        <v>324</v>
      </c>
      <c r="B53" s="3" t="s">
        <v>22</v>
      </c>
      <c r="C53" s="34"/>
      <c r="D53" s="38"/>
      <c r="E53" s="34">
        <v>2</v>
      </c>
      <c r="F53" s="38">
        <v>2</v>
      </c>
      <c r="G53" s="34">
        <v>1</v>
      </c>
      <c r="H53" s="38">
        <f>IFERROR(VLOOKUP(A53,'[1]Posição do Mês'!$R$6:$S$53,2,FALSE)," ")</f>
        <v>1</v>
      </c>
      <c r="I53" s="34">
        <f>VLOOKUP(A53, '[4]Posição do Mês'!$R$6:$S$57, 2,0)</f>
        <v>1</v>
      </c>
      <c r="J53" s="38"/>
      <c r="K53" s="38"/>
      <c r="L53" s="38">
        <f>VLOOKUP(A53, '[5]Posição do Mês'!$R$6:$S$53, 2, FALSE)</f>
        <v>1</v>
      </c>
      <c r="M53" s="34"/>
      <c r="N53" s="38"/>
      <c r="O53" s="68">
        <f t="shared" si="7"/>
        <v>8</v>
      </c>
      <c r="P53" s="70"/>
      <c r="Q53" s="66"/>
    </row>
    <row r="54" spans="1:17">
      <c r="A54" s="3" t="s">
        <v>96</v>
      </c>
      <c r="B54" s="3" t="s">
        <v>22</v>
      </c>
      <c r="C54" s="34"/>
      <c r="D54" s="38"/>
      <c r="E54" s="34"/>
      <c r="F54" s="38"/>
      <c r="G54" s="34">
        <v>2</v>
      </c>
      <c r="H54" s="38">
        <f>IFERROR(VLOOKUP(A54,'[1]Posição do Mês'!$R$6:$S$53,2,FALSE)," ")</f>
        <v>1</v>
      </c>
      <c r="I54" s="34">
        <f>VLOOKUP(A54, '[4]Posição do Mês'!$R$6:$S$57, 2,0)</f>
        <v>1</v>
      </c>
      <c r="J54" s="38"/>
      <c r="K54" s="38"/>
      <c r="L54" s="38"/>
      <c r="M54" s="34"/>
      <c r="N54" s="38"/>
      <c r="O54" s="68">
        <f t="shared" si="7"/>
        <v>4</v>
      </c>
      <c r="P54" s="70"/>
      <c r="Q54" s="66"/>
    </row>
    <row r="55" spans="1:17">
      <c r="A55" s="129" t="s">
        <v>28</v>
      </c>
      <c r="B55" s="129"/>
      <c r="C55" s="43">
        <f>SUM(C27:C54)</f>
        <v>6</v>
      </c>
      <c r="D55" s="43">
        <f t="shared" ref="D55:M55" si="10">SUM(D27:D54)</f>
        <v>19</v>
      </c>
      <c r="E55" s="43">
        <f>SUM(E27:E54)</f>
        <v>14</v>
      </c>
      <c r="F55" s="43">
        <f t="shared" si="10"/>
        <v>15</v>
      </c>
      <c r="G55" s="43">
        <f t="shared" si="10"/>
        <v>15</v>
      </c>
      <c r="H55" s="43">
        <f>SUM(H27:H54)</f>
        <v>15</v>
      </c>
      <c r="I55" s="43">
        <f t="shared" si="10"/>
        <v>15</v>
      </c>
      <c r="J55" s="43">
        <f t="shared" si="10"/>
        <v>20</v>
      </c>
      <c r="K55" s="43">
        <f t="shared" si="10"/>
        <v>15</v>
      </c>
      <c r="L55" s="43">
        <f t="shared" si="10"/>
        <v>21</v>
      </c>
      <c r="M55" s="43">
        <f t="shared" si="10"/>
        <v>0</v>
      </c>
      <c r="N55" s="43">
        <f>SUM(N27:N54)</f>
        <v>0</v>
      </c>
      <c r="O55" s="69">
        <f t="shared" si="7"/>
        <v>155</v>
      </c>
      <c r="P55" s="70"/>
      <c r="Q55" s="66"/>
    </row>
    <row r="56" spans="1:17">
      <c r="A56" s="3" t="s">
        <v>128</v>
      </c>
      <c r="B56" s="3" t="s">
        <v>25</v>
      </c>
      <c r="C56" s="34"/>
      <c r="D56" s="38"/>
      <c r="E56" s="34"/>
      <c r="F56" s="38"/>
      <c r="G56" s="34"/>
      <c r="H56" s="38" t="str">
        <f>IFERROR(VLOOKUP(A56,'[1]Posição do Mês'!$R$6:$S$53,2,FALSE)," ")</f>
        <v xml:space="preserve"> </v>
      </c>
      <c r="I56" s="34"/>
      <c r="J56" s="38"/>
      <c r="K56" s="38"/>
      <c r="L56" s="38"/>
      <c r="M56" s="34"/>
      <c r="N56" s="38"/>
      <c r="O56" s="68">
        <f t="shared" ref="O56" si="11">SUM(C56:N56)</f>
        <v>0</v>
      </c>
      <c r="P56" s="70"/>
      <c r="Q56" s="66"/>
    </row>
    <row r="57" spans="1:17">
      <c r="A57" s="3" t="s">
        <v>132</v>
      </c>
      <c r="B57" s="3" t="s">
        <v>25</v>
      </c>
      <c r="C57" s="34"/>
      <c r="D57" s="38"/>
      <c r="E57" s="34"/>
      <c r="F57" s="38"/>
      <c r="G57" s="34"/>
      <c r="H57" s="38" t="str">
        <f>IFERROR(VLOOKUP(A57,'[1]Posição do Mês'!$R$6:$S$53,2,FALSE)," ")</f>
        <v xml:space="preserve"> </v>
      </c>
      <c r="I57" s="34"/>
      <c r="J57" s="38"/>
      <c r="K57" s="38"/>
      <c r="L57" s="38"/>
      <c r="M57" s="34"/>
      <c r="N57" s="38"/>
      <c r="O57" s="68">
        <f t="shared" si="7"/>
        <v>0</v>
      </c>
      <c r="P57" s="70"/>
      <c r="Q57" s="66"/>
    </row>
    <row r="58" spans="1:17">
      <c r="A58" s="3" t="s">
        <v>133</v>
      </c>
      <c r="B58" s="3" t="s">
        <v>25</v>
      </c>
      <c r="C58" s="34">
        <v>1</v>
      </c>
      <c r="D58" s="38"/>
      <c r="E58" s="34"/>
      <c r="F58" s="38"/>
      <c r="G58" s="34"/>
      <c r="H58" s="38" t="str">
        <f>IFERROR(VLOOKUP(A58,'[1]Posição do Mês'!$R$6:$S$53,2,FALSE)," ")</f>
        <v xml:space="preserve"> </v>
      </c>
      <c r="I58" s="34"/>
      <c r="J58" s="38"/>
      <c r="K58" s="38"/>
      <c r="L58" s="38"/>
      <c r="M58" s="34"/>
      <c r="N58" s="38"/>
      <c r="O58" s="68">
        <f t="shared" ref="O58" si="12">SUM(C58:N58)</f>
        <v>1</v>
      </c>
      <c r="P58" s="70"/>
      <c r="Q58" s="66"/>
    </row>
    <row r="59" spans="1:17">
      <c r="A59" s="3" t="s">
        <v>134</v>
      </c>
      <c r="B59" s="3" t="s">
        <v>25</v>
      </c>
      <c r="C59" s="34"/>
      <c r="D59" s="38"/>
      <c r="E59" s="34"/>
      <c r="F59" s="38"/>
      <c r="G59" s="34"/>
      <c r="H59" s="38" t="str">
        <f>IFERROR(VLOOKUP(A59,'[1]Posição do Mês'!$R$6:$S$53,2,FALSE)," ")</f>
        <v xml:space="preserve"> </v>
      </c>
      <c r="I59" s="34"/>
      <c r="J59" s="38"/>
      <c r="K59" s="38"/>
      <c r="L59" s="38"/>
      <c r="M59" s="34"/>
      <c r="N59" s="38"/>
      <c r="O59" s="68">
        <f t="shared" ref="O59" si="13">SUM(C59:N59)</f>
        <v>0</v>
      </c>
      <c r="P59" s="70"/>
      <c r="Q59" s="66"/>
    </row>
    <row r="60" spans="1:17">
      <c r="A60" s="3" t="s">
        <v>138</v>
      </c>
      <c r="B60" s="3" t="s">
        <v>25</v>
      </c>
      <c r="C60" s="34"/>
      <c r="D60" s="38"/>
      <c r="E60" s="34"/>
      <c r="F60" s="38"/>
      <c r="G60" s="34"/>
      <c r="H60" s="38" t="str">
        <f>IFERROR(VLOOKUP(A60,'[1]Posição do Mês'!$R$6:$S$53,2,FALSE)," ")</f>
        <v xml:space="preserve"> </v>
      </c>
      <c r="I60" s="34"/>
      <c r="J60" s="38"/>
      <c r="K60" s="38"/>
      <c r="L60" s="38"/>
      <c r="M60" s="34"/>
      <c r="N60" s="38"/>
      <c r="O60" s="68">
        <f t="shared" ref="O60" si="14">SUM(C60:N60)</f>
        <v>0</v>
      </c>
      <c r="P60" s="70"/>
      <c r="Q60" s="66"/>
    </row>
    <row r="61" spans="1:17">
      <c r="A61" s="3" t="s">
        <v>139</v>
      </c>
      <c r="B61" s="3" t="s">
        <v>25</v>
      </c>
      <c r="C61" s="34"/>
      <c r="D61" s="38"/>
      <c r="E61" s="34"/>
      <c r="F61" s="38"/>
      <c r="G61" s="34"/>
      <c r="H61" s="38" t="str">
        <f>IFERROR(VLOOKUP(A61,'[1]Posição do Mês'!$R$6:$S$53,2,FALSE)," ")</f>
        <v xml:space="preserve"> </v>
      </c>
      <c r="I61" s="34"/>
      <c r="J61" s="38"/>
      <c r="K61" s="38"/>
      <c r="L61" s="38"/>
      <c r="M61" s="34"/>
      <c r="N61" s="38"/>
      <c r="O61" s="68">
        <f t="shared" ref="O61" si="15">SUM(C61:N61)</f>
        <v>0</v>
      </c>
      <c r="P61" s="70"/>
      <c r="Q61" s="66"/>
    </row>
    <row r="62" spans="1:17">
      <c r="A62" s="3" t="s">
        <v>145</v>
      </c>
      <c r="B62" s="3" t="s">
        <v>25</v>
      </c>
      <c r="C62" s="34"/>
      <c r="D62" s="38"/>
      <c r="E62" s="34"/>
      <c r="F62" s="38"/>
      <c r="G62" s="34"/>
      <c r="H62" s="38" t="str">
        <f>IFERROR(VLOOKUP(A62,'[1]Posição do Mês'!$R$6:$S$53,2,FALSE)," ")</f>
        <v xml:space="preserve"> </v>
      </c>
      <c r="I62" s="34"/>
      <c r="J62" s="38"/>
      <c r="K62" s="38"/>
      <c r="L62" s="38"/>
      <c r="M62" s="34"/>
      <c r="N62" s="38"/>
      <c r="O62" s="68">
        <f t="shared" ref="O62" si="16">SUM(C62:N62)</f>
        <v>0</v>
      </c>
      <c r="P62" s="70"/>
      <c r="Q62" s="66"/>
    </row>
    <row r="63" spans="1:17">
      <c r="A63" s="3" t="s">
        <v>149</v>
      </c>
      <c r="B63" s="3" t="s">
        <v>25</v>
      </c>
      <c r="C63" s="34"/>
      <c r="D63" s="38"/>
      <c r="E63" s="34"/>
      <c r="F63" s="38"/>
      <c r="G63" s="34"/>
      <c r="H63" s="38" t="str">
        <f>IFERROR(VLOOKUP(A63,'[1]Posição do Mês'!$R$6:$S$53,2,FALSE)," ")</f>
        <v xml:space="preserve"> </v>
      </c>
      <c r="I63" s="34"/>
      <c r="J63" s="38">
        <f>VLOOKUP(A63, '[3]Posição do Mês'!$R$6:$S$64, 2, )</f>
        <v>1</v>
      </c>
      <c r="K63" s="38"/>
      <c r="L63" s="38"/>
      <c r="M63" s="34"/>
      <c r="N63" s="38"/>
      <c r="O63" s="68">
        <f t="shared" ref="O63" si="17">SUM(C63:N63)</f>
        <v>1</v>
      </c>
      <c r="P63" s="70"/>
      <c r="Q63" s="66"/>
    </row>
    <row r="64" spans="1:17">
      <c r="A64" s="3" t="s">
        <v>95</v>
      </c>
      <c r="B64" s="3" t="s">
        <v>25</v>
      </c>
      <c r="C64" s="34"/>
      <c r="D64" s="38"/>
      <c r="E64" s="34"/>
      <c r="F64" s="38"/>
      <c r="G64" s="34"/>
      <c r="H64" s="38" t="str">
        <f>IFERROR(VLOOKUP(A64,'[1]Posição do Mês'!$R$6:$S$53,2,FALSE)," ")</f>
        <v xml:space="preserve"> </v>
      </c>
      <c r="I64" s="34"/>
      <c r="J64" s="38"/>
      <c r="K64" s="38"/>
      <c r="L64" s="38"/>
      <c r="M64" s="34"/>
      <c r="N64" s="38"/>
      <c r="O64" s="68">
        <f t="shared" si="7"/>
        <v>0</v>
      </c>
      <c r="P64" s="70"/>
      <c r="Q64" s="66"/>
    </row>
    <row r="65" spans="1:17">
      <c r="A65" s="3" t="s">
        <v>166</v>
      </c>
      <c r="B65" s="3" t="s">
        <v>25</v>
      </c>
      <c r="C65" s="34"/>
      <c r="D65" s="38"/>
      <c r="E65" s="34"/>
      <c r="F65" s="38"/>
      <c r="G65" s="34"/>
      <c r="H65" s="38" t="str">
        <f>IFERROR(VLOOKUP(A65,'[1]Posição do Mês'!$R$6:$S$53,2,FALSE)," ")</f>
        <v xml:space="preserve"> </v>
      </c>
      <c r="I65" s="34"/>
      <c r="J65" s="38">
        <f>VLOOKUP(A65, '[3]Posição do Mês'!$R$6:$S$64, 2, )</f>
        <v>1</v>
      </c>
      <c r="K65" s="38"/>
      <c r="L65" s="38"/>
      <c r="M65" s="34"/>
      <c r="N65" s="38"/>
      <c r="O65" s="68">
        <f t="shared" ref="O65" si="18">SUM(C65:N65)</f>
        <v>1</v>
      </c>
      <c r="P65" s="70"/>
      <c r="Q65" s="66"/>
    </row>
    <row r="66" spans="1:17">
      <c r="A66" s="3" t="s">
        <v>94</v>
      </c>
      <c r="B66" s="3" t="s">
        <v>25</v>
      </c>
      <c r="C66" s="34">
        <v>1</v>
      </c>
      <c r="D66" s="38"/>
      <c r="E66" s="34">
        <v>2</v>
      </c>
      <c r="F66" s="38">
        <v>1</v>
      </c>
      <c r="G66" s="34"/>
      <c r="H66" s="38" t="str">
        <f>IFERROR(VLOOKUP(A66,'[1]Posição do Mês'!$R$6:$S$53,2,FALSE)," ")</f>
        <v xml:space="preserve"> </v>
      </c>
      <c r="I66" s="34"/>
      <c r="J66" s="38">
        <f>VLOOKUP(A66, '[3]Posição do Mês'!$R$6:$S$64, 2, )</f>
        <v>2</v>
      </c>
      <c r="K66" s="38">
        <f>VLOOKUP(A66,'[2]Posição do Mês'!$R$6:$S$62, 2,)</f>
        <v>2</v>
      </c>
      <c r="L66" s="38">
        <f>VLOOKUP(A66, '[5]Posição do Mês'!$R$6:$S$53, 2, FALSE)</f>
        <v>3</v>
      </c>
      <c r="M66" s="34"/>
      <c r="N66" s="38"/>
      <c r="O66" s="68">
        <f t="shared" si="7"/>
        <v>11</v>
      </c>
      <c r="P66" s="70"/>
      <c r="Q66" s="66"/>
    </row>
    <row r="67" spans="1:17">
      <c r="A67" s="3" t="s">
        <v>171</v>
      </c>
      <c r="B67" s="3" t="s">
        <v>25</v>
      </c>
      <c r="C67" s="34"/>
      <c r="D67" s="38"/>
      <c r="E67" s="34"/>
      <c r="F67" s="38"/>
      <c r="G67" s="34">
        <v>1</v>
      </c>
      <c r="H67" s="38" t="str">
        <f>IFERROR(VLOOKUP(A67,'[1]Posição do Mês'!$R$6:$S$53,2,FALSE)," ")</f>
        <v xml:space="preserve"> </v>
      </c>
      <c r="I67" s="34"/>
      <c r="J67" s="38"/>
      <c r="K67" s="38"/>
      <c r="L67" s="38"/>
      <c r="M67" s="34"/>
      <c r="N67" s="38"/>
      <c r="O67" s="68">
        <f t="shared" si="7"/>
        <v>1</v>
      </c>
      <c r="P67" s="70"/>
      <c r="Q67" s="66"/>
    </row>
    <row r="68" spans="1:17">
      <c r="A68" s="3" t="s">
        <v>175</v>
      </c>
      <c r="B68" s="3" t="s">
        <v>25</v>
      </c>
      <c r="C68" s="34"/>
      <c r="D68" s="38"/>
      <c r="E68" s="34"/>
      <c r="F68" s="38"/>
      <c r="G68" s="34"/>
      <c r="H68" s="38" t="str">
        <f>IFERROR(VLOOKUP(A68,'[1]Posição do Mês'!$R$6:$S$53,2,FALSE)," ")</f>
        <v xml:space="preserve"> </v>
      </c>
      <c r="I68" s="34"/>
      <c r="J68" s="38"/>
      <c r="K68" s="38">
        <f>VLOOKUP(A68,'[2]Posição do Mês'!$R$6:$S$62, 2,)</f>
        <v>1</v>
      </c>
      <c r="L68" s="38"/>
      <c r="M68" s="34"/>
      <c r="N68" s="38"/>
      <c r="O68" s="68">
        <f t="shared" si="7"/>
        <v>1</v>
      </c>
      <c r="P68" s="70"/>
      <c r="Q68" s="66"/>
    </row>
    <row r="69" spans="1:17">
      <c r="A69" s="3" t="s">
        <v>176</v>
      </c>
      <c r="B69" s="3" t="s">
        <v>25</v>
      </c>
      <c r="C69" s="34">
        <v>2</v>
      </c>
      <c r="D69" s="38"/>
      <c r="E69" s="34"/>
      <c r="F69" s="38">
        <v>3</v>
      </c>
      <c r="G69" s="34">
        <v>1</v>
      </c>
      <c r="H69" s="38" t="str">
        <f>IFERROR(VLOOKUP(A69,'[1]Posição do Mês'!$R$6:$S$53,2,FALSE)," ")</f>
        <v xml:space="preserve"> </v>
      </c>
      <c r="I69" s="34"/>
      <c r="J69" s="38">
        <f>VLOOKUP(A69, '[3]Posição do Mês'!$R$6:$S$64, 2, )</f>
        <v>1</v>
      </c>
      <c r="K69" s="38"/>
      <c r="L69" s="38"/>
      <c r="M69" s="34"/>
      <c r="N69" s="38"/>
      <c r="O69" s="68">
        <f t="shared" si="7"/>
        <v>7</v>
      </c>
      <c r="P69" s="70"/>
      <c r="Q69" s="66"/>
    </row>
    <row r="70" spans="1:17">
      <c r="A70" s="3" t="s">
        <v>93</v>
      </c>
      <c r="B70" s="3" t="s">
        <v>25</v>
      </c>
      <c r="C70" s="34"/>
      <c r="D70" s="38"/>
      <c r="E70" s="34"/>
      <c r="F70" s="38"/>
      <c r="G70" s="34"/>
      <c r="H70" s="38" t="str">
        <f>IFERROR(VLOOKUP(A70,'[1]Posição do Mês'!$R$6:$S$53,2,FALSE)," ")</f>
        <v xml:space="preserve"> </v>
      </c>
      <c r="I70" s="34"/>
      <c r="J70" s="38"/>
      <c r="K70" s="38"/>
      <c r="L70" s="38"/>
      <c r="M70" s="34"/>
      <c r="N70" s="38"/>
      <c r="O70" s="68">
        <f t="shared" si="7"/>
        <v>0</v>
      </c>
      <c r="P70" s="70"/>
      <c r="Q70" s="66"/>
    </row>
    <row r="71" spans="1:17">
      <c r="A71" s="3" t="s">
        <v>92</v>
      </c>
      <c r="B71" s="3" t="s">
        <v>25</v>
      </c>
      <c r="C71" s="34"/>
      <c r="D71" s="38"/>
      <c r="E71" s="34"/>
      <c r="F71" s="38"/>
      <c r="G71" s="34"/>
      <c r="H71" s="38" t="str">
        <f>IFERROR(VLOOKUP(A71,'[1]Posição do Mês'!$R$6:$S$53,2,FALSE)," ")</f>
        <v xml:space="preserve"> </v>
      </c>
      <c r="I71" s="34"/>
      <c r="J71" s="38"/>
      <c r="K71" s="38"/>
      <c r="L71" s="38"/>
      <c r="M71" s="34"/>
      <c r="N71" s="38"/>
      <c r="O71" s="68">
        <f t="shared" si="7"/>
        <v>0</v>
      </c>
      <c r="P71" s="70"/>
      <c r="Q71" s="66"/>
    </row>
    <row r="72" spans="1:17">
      <c r="A72" s="3" t="s">
        <v>390</v>
      </c>
      <c r="B72" s="3" t="s">
        <v>25</v>
      </c>
      <c r="C72" s="34"/>
      <c r="D72" s="38"/>
      <c r="E72" s="34"/>
      <c r="F72" s="38"/>
      <c r="G72" s="34"/>
      <c r="H72" s="38" t="str">
        <f>IFERROR(VLOOKUP(A72,'[1]Posição do Mês'!$R$6:$S$53,2,FALSE)," ")</f>
        <v xml:space="preserve"> </v>
      </c>
      <c r="I72" s="34"/>
      <c r="J72" s="38"/>
      <c r="K72" s="38"/>
      <c r="L72" s="38"/>
      <c r="M72" s="34"/>
      <c r="N72" s="38"/>
      <c r="O72" s="68">
        <f t="shared" si="7"/>
        <v>0</v>
      </c>
      <c r="P72" s="70"/>
      <c r="Q72" s="66"/>
    </row>
    <row r="73" spans="1:17">
      <c r="A73" s="3" t="s">
        <v>91</v>
      </c>
      <c r="B73" s="3" t="s">
        <v>25</v>
      </c>
      <c r="C73" s="34"/>
      <c r="D73" s="38">
        <v>1</v>
      </c>
      <c r="E73" s="34">
        <v>1</v>
      </c>
      <c r="F73" s="38"/>
      <c r="G73" s="34">
        <v>1</v>
      </c>
      <c r="H73" s="38">
        <f>IFERROR(VLOOKUP(A73,'[1]Posição do Mês'!$R$6:$S$53,2,FALSE)," ")</f>
        <v>3</v>
      </c>
      <c r="I73" s="34">
        <f>VLOOKUP(A73, '[4]Posição do Mês'!$R$6:$S$57, 2,0)</f>
        <v>3</v>
      </c>
      <c r="J73" s="38">
        <f>VLOOKUP(A73, '[3]Posição do Mês'!$R$6:$S$64, 2, )</f>
        <v>5</v>
      </c>
      <c r="K73" s="38"/>
      <c r="L73" s="38"/>
      <c r="M73" s="34"/>
      <c r="N73" s="38"/>
      <c r="O73" s="68">
        <f t="shared" si="7"/>
        <v>14</v>
      </c>
      <c r="P73" s="70"/>
      <c r="Q73" s="66"/>
    </row>
    <row r="74" spans="1:17">
      <c r="A74" s="3" t="s">
        <v>90</v>
      </c>
      <c r="B74" s="3" t="s">
        <v>25</v>
      </c>
      <c r="C74" s="34"/>
      <c r="D74" s="38"/>
      <c r="E74" s="34"/>
      <c r="F74" s="38"/>
      <c r="G74" s="34"/>
      <c r="H74" s="38">
        <f>IFERROR(VLOOKUP(A74,'[1]Posição do Mês'!$R$6:$S$53,2,FALSE)," ")</f>
        <v>4</v>
      </c>
      <c r="I74" s="34">
        <f>VLOOKUP(A74, '[4]Posição do Mês'!$R$6:$S$57, 2,0)</f>
        <v>4</v>
      </c>
      <c r="J74" s="38"/>
      <c r="K74" s="38"/>
      <c r="L74" s="38"/>
      <c r="M74" s="34"/>
      <c r="N74" s="38"/>
      <c r="O74" s="68">
        <f t="shared" si="7"/>
        <v>8</v>
      </c>
      <c r="P74" s="70"/>
      <c r="Q74" s="66"/>
    </row>
    <row r="75" spans="1:17">
      <c r="A75" s="3" t="s">
        <v>184</v>
      </c>
      <c r="B75" s="3" t="s">
        <v>25</v>
      </c>
      <c r="C75" s="34"/>
      <c r="D75" s="38"/>
      <c r="E75" s="34"/>
      <c r="F75" s="38"/>
      <c r="G75" s="34"/>
      <c r="H75" s="38" t="str">
        <f>IFERROR(VLOOKUP(A75,'[1]Posição do Mês'!$R$6:$S$53,2,FALSE)," ")</f>
        <v xml:space="preserve"> </v>
      </c>
      <c r="I75" s="34"/>
      <c r="J75" s="38"/>
      <c r="K75" s="38"/>
      <c r="L75" s="38"/>
      <c r="M75" s="34"/>
      <c r="N75" s="38"/>
      <c r="O75" s="68">
        <f t="shared" si="7"/>
        <v>0</v>
      </c>
      <c r="P75" s="70"/>
      <c r="Q75" s="66"/>
    </row>
    <row r="76" spans="1:17">
      <c r="A76" s="3" t="s">
        <v>185</v>
      </c>
      <c r="B76" s="3" t="s">
        <v>25</v>
      </c>
      <c r="C76" s="34"/>
      <c r="D76" s="38"/>
      <c r="E76" s="34"/>
      <c r="F76" s="38">
        <v>1</v>
      </c>
      <c r="G76" s="34"/>
      <c r="H76" s="38" t="str">
        <f>IFERROR(VLOOKUP(A76,'[1]Posição do Mês'!$R$6:$S$53,2,FALSE)," ")</f>
        <v xml:space="preserve"> </v>
      </c>
      <c r="I76" s="34"/>
      <c r="J76" s="38"/>
      <c r="K76" s="38"/>
      <c r="L76" s="38"/>
      <c r="M76" s="34"/>
      <c r="N76" s="38"/>
      <c r="O76" s="68">
        <f t="shared" si="7"/>
        <v>1</v>
      </c>
      <c r="P76" s="70"/>
      <c r="Q76" s="66"/>
    </row>
    <row r="77" spans="1:17">
      <c r="A77" s="3" t="s">
        <v>89</v>
      </c>
      <c r="B77" s="3" t="s">
        <v>25</v>
      </c>
      <c r="C77" s="34"/>
      <c r="D77" s="38">
        <v>1</v>
      </c>
      <c r="E77" s="34"/>
      <c r="F77" s="38"/>
      <c r="G77" s="34"/>
      <c r="H77" s="38" t="str">
        <f>IFERROR(VLOOKUP(A77,'[1]Posição do Mês'!$R$6:$S$53,2,FALSE)," ")</f>
        <v xml:space="preserve"> </v>
      </c>
      <c r="I77" s="34"/>
      <c r="J77" s="38"/>
      <c r="K77" s="38"/>
      <c r="L77" s="38"/>
      <c r="M77" s="34"/>
      <c r="N77" s="38"/>
      <c r="O77" s="68">
        <f t="shared" si="7"/>
        <v>1</v>
      </c>
      <c r="P77" s="70"/>
      <c r="Q77" s="66"/>
    </row>
    <row r="78" spans="1:17">
      <c r="A78" s="3" t="s">
        <v>190</v>
      </c>
      <c r="B78" s="3" t="s">
        <v>25</v>
      </c>
      <c r="C78" s="34">
        <v>1</v>
      </c>
      <c r="D78" s="38"/>
      <c r="E78" s="34"/>
      <c r="F78" s="38"/>
      <c r="G78" s="34"/>
      <c r="H78" s="38" t="str">
        <f>IFERROR(VLOOKUP(A78,'[1]Posição do Mês'!$R$6:$S$53,2,FALSE)," ")</f>
        <v xml:space="preserve"> </v>
      </c>
      <c r="I78" s="34"/>
      <c r="J78" s="38"/>
      <c r="K78" s="38"/>
      <c r="L78" s="38"/>
      <c r="M78" s="34"/>
      <c r="N78" s="38"/>
      <c r="O78" s="68">
        <f t="shared" si="7"/>
        <v>1</v>
      </c>
      <c r="P78" s="70"/>
      <c r="Q78" s="66"/>
    </row>
    <row r="79" spans="1:17">
      <c r="A79" s="3" t="s">
        <v>191</v>
      </c>
      <c r="B79" s="3" t="s">
        <v>25</v>
      </c>
      <c r="C79" s="34"/>
      <c r="D79" s="38"/>
      <c r="E79" s="34"/>
      <c r="F79" s="38"/>
      <c r="G79" s="34"/>
      <c r="H79" s="38" t="str">
        <f>IFERROR(VLOOKUP(A79,'[1]Posição do Mês'!$R$6:$S$53,2,FALSE)," ")</f>
        <v xml:space="preserve"> </v>
      </c>
      <c r="I79" s="34"/>
      <c r="J79" s="38"/>
      <c r="K79" s="38"/>
      <c r="L79" s="38"/>
      <c r="M79" s="34"/>
      <c r="N79" s="38"/>
      <c r="O79" s="68">
        <f t="shared" ref="O79" si="19">SUM(C79:N79)</f>
        <v>0</v>
      </c>
      <c r="P79" s="70"/>
      <c r="Q79" s="66"/>
    </row>
    <row r="80" spans="1:17">
      <c r="A80" s="3" t="s">
        <v>194</v>
      </c>
      <c r="B80" s="3" t="s">
        <v>25</v>
      </c>
      <c r="C80" s="34"/>
      <c r="D80" s="38"/>
      <c r="E80" s="34"/>
      <c r="F80" s="38"/>
      <c r="G80" s="34"/>
      <c r="H80" s="38" t="str">
        <f>IFERROR(VLOOKUP(A80,'[1]Posição do Mês'!$R$6:$S$53,2,FALSE)," ")</f>
        <v xml:space="preserve"> </v>
      </c>
      <c r="I80" s="34"/>
      <c r="J80" s="38"/>
      <c r="K80" s="38"/>
      <c r="L80" s="38"/>
      <c r="M80" s="34"/>
      <c r="N80" s="38"/>
      <c r="O80" s="68">
        <f t="shared" si="7"/>
        <v>0</v>
      </c>
      <c r="P80" s="70"/>
      <c r="Q80" s="66"/>
    </row>
    <row r="81" spans="1:17">
      <c r="A81" s="3" t="s">
        <v>196</v>
      </c>
      <c r="B81" s="3" t="s">
        <v>25</v>
      </c>
      <c r="C81" s="34"/>
      <c r="D81" s="38"/>
      <c r="E81" s="34"/>
      <c r="F81" s="38"/>
      <c r="G81" s="34"/>
      <c r="H81" s="38" t="str">
        <f>IFERROR(VLOOKUP(A81,'[1]Posição do Mês'!$R$6:$S$53,2,FALSE)," ")</f>
        <v xml:space="preserve"> </v>
      </c>
      <c r="I81" s="34"/>
      <c r="J81" s="38"/>
      <c r="K81" s="38"/>
      <c r="L81" s="38"/>
      <c r="M81" s="34"/>
      <c r="N81" s="38"/>
      <c r="O81" s="68">
        <f t="shared" ref="O81" si="20">SUM(C81:N81)</f>
        <v>0</v>
      </c>
      <c r="P81" s="70"/>
      <c r="Q81" s="66"/>
    </row>
    <row r="82" spans="1:17">
      <c r="A82" s="3" t="s">
        <v>197</v>
      </c>
      <c r="B82" s="3" t="s">
        <v>25</v>
      </c>
      <c r="C82" s="34"/>
      <c r="D82" s="38"/>
      <c r="E82" s="34"/>
      <c r="F82" s="38">
        <v>1</v>
      </c>
      <c r="G82" s="34"/>
      <c r="H82" s="38" t="str">
        <f>IFERROR(VLOOKUP(A82,'[1]Posição do Mês'!$R$6:$S$53,2,FALSE)," ")</f>
        <v xml:space="preserve"> </v>
      </c>
      <c r="I82" s="34"/>
      <c r="J82" s="38"/>
      <c r="K82" s="38"/>
      <c r="L82" s="38"/>
      <c r="M82" s="34"/>
      <c r="N82" s="38"/>
      <c r="O82" s="68">
        <f t="shared" si="7"/>
        <v>1</v>
      </c>
      <c r="P82" s="70"/>
      <c r="Q82" s="66"/>
    </row>
    <row r="83" spans="1:17">
      <c r="A83" s="3" t="s">
        <v>199</v>
      </c>
      <c r="B83" s="3" t="s">
        <v>25</v>
      </c>
      <c r="C83" s="34"/>
      <c r="D83" s="38"/>
      <c r="E83" s="34"/>
      <c r="F83" s="38"/>
      <c r="G83" s="34"/>
      <c r="H83" s="38" t="str">
        <f>IFERROR(VLOOKUP(A83,'[1]Posição do Mês'!$R$6:$S$53,2,FALSE)," ")</f>
        <v xml:space="preserve"> </v>
      </c>
      <c r="I83" s="34"/>
      <c r="J83" s="38"/>
      <c r="K83" s="38"/>
      <c r="L83" s="38">
        <f>VLOOKUP(A83, '[5]Posição do Mês'!$R$6:$S$53, 2, FALSE)</f>
        <v>1</v>
      </c>
      <c r="M83" s="34"/>
      <c r="N83" s="38"/>
      <c r="O83" s="68">
        <f t="shared" ref="O83" si="21">SUM(C83:N83)</f>
        <v>1</v>
      </c>
      <c r="P83" s="70"/>
      <c r="Q83" s="66"/>
    </row>
    <row r="84" spans="1:17">
      <c r="A84" s="3" t="s">
        <v>201</v>
      </c>
      <c r="B84" s="3" t="s">
        <v>25</v>
      </c>
      <c r="C84" s="34"/>
      <c r="D84" s="38"/>
      <c r="E84" s="34"/>
      <c r="F84" s="38">
        <v>1</v>
      </c>
      <c r="G84" s="34"/>
      <c r="H84" s="38" t="str">
        <f>IFERROR(VLOOKUP(A84,'[1]Posição do Mês'!$R$6:$S$53,2,FALSE)," ")</f>
        <v xml:space="preserve"> </v>
      </c>
      <c r="I84" s="34"/>
      <c r="J84" s="38"/>
      <c r="K84" s="38"/>
      <c r="L84" s="38"/>
      <c r="M84" s="34"/>
      <c r="N84" s="38"/>
      <c r="O84" s="68">
        <f t="shared" si="7"/>
        <v>1</v>
      </c>
      <c r="P84" s="70"/>
      <c r="Q84" s="66"/>
    </row>
    <row r="85" spans="1:17">
      <c r="A85" s="3" t="s">
        <v>203</v>
      </c>
      <c r="B85" s="3" t="s">
        <v>25</v>
      </c>
      <c r="C85" s="34"/>
      <c r="D85" s="38"/>
      <c r="E85" s="34"/>
      <c r="F85" s="38"/>
      <c r="G85" s="34"/>
      <c r="H85" s="38" t="str">
        <f>IFERROR(VLOOKUP(A85,'[1]Posição do Mês'!$R$6:$S$53,2,FALSE)," ")</f>
        <v xml:space="preserve"> </v>
      </c>
      <c r="I85" s="34"/>
      <c r="J85" s="38"/>
      <c r="K85" s="38"/>
      <c r="L85" s="38"/>
      <c r="M85" s="34"/>
      <c r="N85" s="38"/>
      <c r="O85" s="68">
        <f t="shared" si="7"/>
        <v>0</v>
      </c>
      <c r="P85" s="70"/>
      <c r="Q85" s="66"/>
    </row>
    <row r="86" spans="1:17">
      <c r="A86" s="3" t="s">
        <v>88</v>
      </c>
      <c r="B86" s="3" t="s">
        <v>25</v>
      </c>
      <c r="C86" s="34"/>
      <c r="D86" s="38"/>
      <c r="E86" s="34"/>
      <c r="F86" s="38"/>
      <c r="G86" s="34"/>
      <c r="H86" s="38" t="str">
        <f>IFERROR(VLOOKUP(A86,'[1]Posição do Mês'!$R$6:$S$53,2,FALSE)," ")</f>
        <v xml:space="preserve"> </v>
      </c>
      <c r="I86" s="34"/>
      <c r="J86" s="38">
        <f>VLOOKUP(A86, '[3]Posição do Mês'!$R$6:$S$64, 2, )</f>
        <v>3</v>
      </c>
      <c r="K86" s="38">
        <f>VLOOKUP(A86,'[2]Posição do Mês'!$R$6:$S$62, 2,)</f>
        <v>2</v>
      </c>
      <c r="L86" s="38">
        <f>VLOOKUP(A86, '[5]Posição do Mês'!$R$6:$S$53, 2, FALSE)</f>
        <v>4</v>
      </c>
      <c r="M86" s="34"/>
      <c r="N86" s="38"/>
      <c r="O86" s="68">
        <f t="shared" ref="O86:O133" si="22">SUM(C86:N86)</f>
        <v>9</v>
      </c>
      <c r="P86" s="70"/>
      <c r="Q86" s="66"/>
    </row>
    <row r="87" spans="1:17">
      <c r="A87" s="3" t="s">
        <v>208</v>
      </c>
      <c r="B87" s="3" t="s">
        <v>25</v>
      </c>
      <c r="C87" s="34"/>
      <c r="D87" s="38"/>
      <c r="E87" s="34"/>
      <c r="F87" s="38"/>
      <c r="G87" s="34"/>
      <c r="H87" s="38" t="str">
        <f>IFERROR(VLOOKUP(A87,'[1]Posição do Mês'!$R$6:$S$53,2,FALSE)," ")</f>
        <v xml:space="preserve"> </v>
      </c>
      <c r="I87" s="34"/>
      <c r="J87" s="38"/>
      <c r="K87" s="38"/>
      <c r="L87" s="38"/>
      <c r="M87" s="34"/>
      <c r="N87" s="38"/>
      <c r="O87" s="68">
        <f t="shared" si="22"/>
        <v>0</v>
      </c>
      <c r="P87" s="70"/>
      <c r="Q87" s="66"/>
    </row>
    <row r="88" spans="1:17">
      <c r="A88" s="3" t="s">
        <v>209</v>
      </c>
      <c r="B88" s="3" t="s">
        <v>25</v>
      </c>
      <c r="C88" s="34"/>
      <c r="D88" s="38"/>
      <c r="E88" s="34"/>
      <c r="F88" s="38"/>
      <c r="G88" s="34"/>
      <c r="H88" s="38" t="str">
        <f>IFERROR(VLOOKUP(A88,'[1]Posição do Mês'!$R$6:$S$53,2,FALSE)," ")</f>
        <v xml:space="preserve"> </v>
      </c>
      <c r="I88" s="34"/>
      <c r="J88" s="38"/>
      <c r="K88" s="38"/>
      <c r="L88" s="38"/>
      <c r="M88" s="34"/>
      <c r="N88" s="38"/>
      <c r="O88" s="68">
        <f t="shared" si="22"/>
        <v>0</v>
      </c>
      <c r="P88" s="70"/>
      <c r="Q88" s="66"/>
    </row>
    <row r="89" spans="1:17">
      <c r="A89" s="3" t="s">
        <v>87</v>
      </c>
      <c r="B89" s="3" t="s">
        <v>25</v>
      </c>
      <c r="C89" s="34"/>
      <c r="D89" s="38"/>
      <c r="E89" s="34"/>
      <c r="F89" s="38"/>
      <c r="G89" s="34"/>
      <c r="H89" s="38" t="str">
        <f>IFERROR(VLOOKUP(A89,'[1]Posição do Mês'!$R$6:$S$53,2,FALSE)," ")</f>
        <v xml:space="preserve"> </v>
      </c>
      <c r="I89" s="34"/>
      <c r="J89" s="38"/>
      <c r="K89" s="38"/>
      <c r="L89" s="38"/>
      <c r="M89" s="34"/>
      <c r="N89" s="38"/>
      <c r="O89" s="68">
        <f t="shared" si="22"/>
        <v>0</v>
      </c>
      <c r="P89" s="70"/>
      <c r="Q89" s="66"/>
    </row>
    <row r="90" spans="1:17">
      <c r="A90" s="3" t="s">
        <v>86</v>
      </c>
      <c r="B90" s="3" t="s">
        <v>25</v>
      </c>
      <c r="C90" s="34"/>
      <c r="D90" s="38"/>
      <c r="E90" s="34">
        <v>1</v>
      </c>
      <c r="F90" s="38"/>
      <c r="G90" s="34"/>
      <c r="H90" s="38" t="str">
        <f>IFERROR(VLOOKUP(A90,'[1]Posição do Mês'!$R$6:$S$53,2,FALSE)," ")</f>
        <v xml:space="preserve"> </v>
      </c>
      <c r="I90" s="34"/>
      <c r="J90" s="38"/>
      <c r="K90" s="38"/>
      <c r="L90" s="38"/>
      <c r="M90" s="34"/>
      <c r="N90" s="38"/>
      <c r="O90" s="68">
        <f t="shared" si="22"/>
        <v>1</v>
      </c>
      <c r="P90" s="70"/>
      <c r="Q90" s="66"/>
    </row>
    <row r="91" spans="1:17">
      <c r="A91" s="3" t="s">
        <v>210</v>
      </c>
      <c r="B91" s="3" t="s">
        <v>25</v>
      </c>
      <c r="C91" s="34"/>
      <c r="D91" s="38"/>
      <c r="E91" s="34">
        <v>1</v>
      </c>
      <c r="F91" s="38"/>
      <c r="G91" s="34"/>
      <c r="H91" s="38" t="str">
        <f>IFERROR(VLOOKUP(A91,'[1]Posição do Mês'!$R$6:$S$53,2,FALSE)," ")</f>
        <v xml:space="preserve"> </v>
      </c>
      <c r="I91" s="34"/>
      <c r="J91" s="38"/>
      <c r="K91" s="38">
        <f>VLOOKUP(A91,'[2]Posição do Mês'!$R$6:$S$62, 2,)</f>
        <v>2</v>
      </c>
      <c r="L91" s="38">
        <f>VLOOKUP(A91, '[5]Posição do Mês'!$R$6:$S$53, 2, FALSE)</f>
        <v>2</v>
      </c>
      <c r="M91" s="34"/>
      <c r="N91" s="38"/>
      <c r="O91" s="68">
        <f t="shared" ref="O91" si="23">SUM(C91:N91)</f>
        <v>5</v>
      </c>
      <c r="P91" s="70"/>
      <c r="Q91" s="66"/>
    </row>
    <row r="92" spans="1:17">
      <c r="A92" s="3" t="s">
        <v>211</v>
      </c>
      <c r="B92" s="3" t="s">
        <v>25</v>
      </c>
      <c r="C92" s="34"/>
      <c r="D92" s="38">
        <v>5</v>
      </c>
      <c r="E92" s="34">
        <v>2</v>
      </c>
      <c r="F92" s="38">
        <v>1</v>
      </c>
      <c r="G92" s="34"/>
      <c r="H92" s="38">
        <f>IFERROR(VLOOKUP(A92,'[1]Posição do Mês'!$R$6:$S$53,2,FALSE)," ")</f>
        <v>4</v>
      </c>
      <c r="I92" s="34">
        <f>VLOOKUP(A92, '[4]Posição do Mês'!$R$6:$S$57, 2,0)</f>
        <v>4</v>
      </c>
      <c r="J92" s="38"/>
      <c r="K92" s="38">
        <f>VLOOKUP(A92,'[2]Posição do Mês'!$R$6:$S$62, 2,)</f>
        <v>2</v>
      </c>
      <c r="L92" s="38"/>
      <c r="M92" s="34"/>
      <c r="N92" s="38"/>
      <c r="O92" s="68">
        <f t="shared" ref="O92" si="24">SUM(C92:N92)</f>
        <v>18</v>
      </c>
      <c r="P92" s="70"/>
      <c r="Q92" s="66"/>
    </row>
    <row r="93" spans="1:17">
      <c r="A93" s="3" t="s">
        <v>216</v>
      </c>
      <c r="B93" s="3" t="s">
        <v>25</v>
      </c>
      <c r="C93" s="34"/>
      <c r="D93" s="38"/>
      <c r="E93" s="34"/>
      <c r="F93" s="38"/>
      <c r="G93" s="34"/>
      <c r="H93" s="38" t="str">
        <f>IFERROR(VLOOKUP(A93,'[1]Posição do Mês'!$R$6:$S$53,2,FALSE)," ")</f>
        <v xml:space="preserve"> </v>
      </c>
      <c r="I93" s="34"/>
      <c r="J93" s="38"/>
      <c r="K93" s="38"/>
      <c r="L93" s="38"/>
      <c r="M93" s="34"/>
      <c r="N93" s="38"/>
      <c r="O93" s="68">
        <f t="shared" si="22"/>
        <v>0</v>
      </c>
      <c r="P93" s="70"/>
      <c r="Q93" s="66"/>
    </row>
    <row r="94" spans="1:17">
      <c r="A94" s="3" t="s">
        <v>217</v>
      </c>
      <c r="B94" s="3" t="s">
        <v>25</v>
      </c>
      <c r="C94" s="34"/>
      <c r="D94" s="38"/>
      <c r="E94" s="34"/>
      <c r="F94" s="38"/>
      <c r="G94" s="34"/>
      <c r="H94" s="38" t="str">
        <f>IFERROR(VLOOKUP(A94,'[1]Posição do Mês'!$R$6:$S$53,2,FALSE)," ")</f>
        <v xml:space="preserve"> </v>
      </c>
      <c r="I94" s="34"/>
      <c r="J94" s="38"/>
      <c r="K94" s="38"/>
      <c r="L94" s="38"/>
      <c r="M94" s="34"/>
      <c r="N94" s="38"/>
      <c r="O94" s="68">
        <f t="shared" ref="O94" si="25">SUM(C94:N94)</f>
        <v>0</v>
      </c>
      <c r="P94" s="70"/>
      <c r="Q94" s="66"/>
    </row>
    <row r="95" spans="1:17">
      <c r="A95" s="3" t="s">
        <v>85</v>
      </c>
      <c r="B95" s="3" t="s">
        <v>25</v>
      </c>
      <c r="C95" s="34"/>
      <c r="D95" s="38"/>
      <c r="E95" s="34"/>
      <c r="F95" s="38"/>
      <c r="G95" s="34"/>
      <c r="H95" s="38" t="str">
        <f>IFERROR(VLOOKUP(A95,'[1]Posição do Mês'!$R$6:$S$53,2,FALSE)," ")</f>
        <v xml:space="preserve"> </v>
      </c>
      <c r="I95" s="34"/>
      <c r="J95" s="38"/>
      <c r="K95" s="38"/>
      <c r="L95" s="38"/>
      <c r="M95" s="34"/>
      <c r="N95" s="38"/>
      <c r="O95" s="68">
        <f t="shared" si="22"/>
        <v>0</v>
      </c>
      <c r="P95" s="70"/>
      <c r="Q95" s="66"/>
    </row>
    <row r="96" spans="1:17">
      <c r="A96" s="3" t="s">
        <v>218</v>
      </c>
      <c r="B96" s="3" t="s">
        <v>25</v>
      </c>
      <c r="C96" s="34"/>
      <c r="D96" s="38"/>
      <c r="E96" s="34"/>
      <c r="F96" s="38"/>
      <c r="G96" s="34"/>
      <c r="H96" s="38" t="str">
        <f>IFERROR(VLOOKUP(A96,'[1]Posição do Mês'!$R$6:$S$53,2,FALSE)," ")</f>
        <v xml:space="preserve"> </v>
      </c>
      <c r="I96" s="34"/>
      <c r="J96" s="38">
        <f>VLOOKUP(A96, '[3]Posição do Mês'!$R$6:$S$64, 2, )</f>
        <v>1</v>
      </c>
      <c r="K96" s="38"/>
      <c r="L96" s="38"/>
      <c r="M96" s="34"/>
      <c r="N96" s="38"/>
      <c r="O96" s="68">
        <f t="shared" si="22"/>
        <v>1</v>
      </c>
      <c r="P96" s="70"/>
      <c r="Q96" s="66"/>
    </row>
    <row r="97" spans="1:17">
      <c r="A97" s="3" t="s">
        <v>82</v>
      </c>
      <c r="B97" s="3" t="s">
        <v>25</v>
      </c>
      <c r="C97" s="34"/>
      <c r="D97" s="38"/>
      <c r="E97" s="34"/>
      <c r="F97" s="38"/>
      <c r="G97" s="34"/>
      <c r="H97" s="38" t="str">
        <f>IFERROR(VLOOKUP(A97,'[1]Posição do Mês'!$R$6:$S$53,2,FALSE)," ")</f>
        <v xml:space="preserve"> </v>
      </c>
      <c r="I97" s="34"/>
      <c r="J97" s="38"/>
      <c r="K97" s="38"/>
      <c r="L97" s="38"/>
      <c r="M97" s="34"/>
      <c r="N97" s="38"/>
      <c r="O97" s="68">
        <f t="shared" si="22"/>
        <v>0</v>
      </c>
      <c r="P97" s="70"/>
      <c r="Q97" s="66"/>
    </row>
    <row r="98" spans="1:17">
      <c r="A98" s="3" t="s">
        <v>84</v>
      </c>
      <c r="B98" s="3" t="s">
        <v>25</v>
      </c>
      <c r="C98" s="34"/>
      <c r="D98" s="38"/>
      <c r="E98" s="34"/>
      <c r="F98" s="38"/>
      <c r="G98" s="34"/>
      <c r="H98" s="38" t="str">
        <f>IFERROR(VLOOKUP(A98,'[1]Posição do Mês'!$R$6:$S$53,2,FALSE)," ")</f>
        <v xml:space="preserve"> </v>
      </c>
      <c r="I98" s="34"/>
      <c r="J98" s="38">
        <f>VLOOKUP(A98, '[3]Posição do Mês'!$R$6:$S$64, 2, )</f>
        <v>1</v>
      </c>
      <c r="K98" s="38">
        <f>VLOOKUP(A98,'[2]Posição do Mês'!$R$6:$S$62, 2,)</f>
        <v>1</v>
      </c>
      <c r="L98" s="38"/>
      <c r="M98" s="34"/>
      <c r="N98" s="38"/>
      <c r="O98" s="68">
        <f t="shared" si="22"/>
        <v>2</v>
      </c>
      <c r="P98" s="70"/>
      <c r="Q98" s="66"/>
    </row>
    <row r="99" spans="1:17">
      <c r="A99" s="3" t="s">
        <v>219</v>
      </c>
      <c r="B99" s="3" t="s">
        <v>25</v>
      </c>
      <c r="C99" s="34"/>
      <c r="D99" s="38"/>
      <c r="E99" s="34"/>
      <c r="F99" s="38"/>
      <c r="G99" s="34"/>
      <c r="H99" s="38" t="str">
        <f>IFERROR(VLOOKUP(A99,'[1]Posição do Mês'!$R$6:$S$53,2,FALSE)," ")</f>
        <v xml:space="preserve"> </v>
      </c>
      <c r="I99" s="34"/>
      <c r="J99" s="38"/>
      <c r="K99" s="38"/>
      <c r="L99" s="38"/>
      <c r="M99" s="34"/>
      <c r="N99" s="38"/>
      <c r="O99" s="68">
        <f t="shared" ref="O99" si="26">SUM(C99:N99)</f>
        <v>0</v>
      </c>
      <c r="P99" s="70"/>
      <c r="Q99" s="66"/>
    </row>
    <row r="100" spans="1:17">
      <c r="A100" s="3" t="s">
        <v>220</v>
      </c>
      <c r="B100" s="3" t="s">
        <v>25</v>
      </c>
      <c r="C100" s="34"/>
      <c r="D100" s="38">
        <v>2</v>
      </c>
      <c r="E100" s="34"/>
      <c r="F100" s="38"/>
      <c r="G100" s="34"/>
      <c r="H100" s="38" t="str">
        <f>IFERROR(VLOOKUP(A100,'[1]Posição do Mês'!$R$6:$S$53,2,FALSE)," ")</f>
        <v xml:space="preserve"> </v>
      </c>
      <c r="I100" s="34"/>
      <c r="J100" s="38">
        <f>VLOOKUP(A100, '[3]Posição do Mês'!$R$6:$S$64, 2, )</f>
        <v>1</v>
      </c>
      <c r="K100" s="38">
        <f>VLOOKUP(A100,'[2]Posição do Mês'!$R$6:$S$62, 2,)</f>
        <v>1</v>
      </c>
      <c r="L100" s="38">
        <f>VLOOKUP(A100, '[5]Posição do Mês'!$R$6:$S$53, 2, FALSE)</f>
        <v>2</v>
      </c>
      <c r="M100" s="34"/>
      <c r="N100" s="38"/>
      <c r="O100" s="68">
        <f t="shared" si="22"/>
        <v>6</v>
      </c>
      <c r="P100" s="70"/>
      <c r="Q100" s="66"/>
    </row>
    <row r="101" spans="1:17">
      <c r="A101" s="3" t="s">
        <v>83</v>
      </c>
      <c r="B101" s="3" t="s">
        <v>25</v>
      </c>
      <c r="C101" s="34">
        <v>1</v>
      </c>
      <c r="D101" s="38"/>
      <c r="E101" s="34"/>
      <c r="F101" s="38"/>
      <c r="G101" s="34"/>
      <c r="H101" s="38" t="str">
        <f>IFERROR(VLOOKUP(A101,'[1]Posição do Mês'!$R$6:$S$53,2,FALSE)," ")</f>
        <v xml:space="preserve"> </v>
      </c>
      <c r="I101" s="34"/>
      <c r="J101" s="38"/>
      <c r="K101" s="38">
        <f>VLOOKUP(A101,'[2]Posição do Mês'!$R$6:$S$62, 2,)</f>
        <v>1</v>
      </c>
      <c r="L101" s="38"/>
      <c r="M101" s="34"/>
      <c r="N101" s="38"/>
      <c r="O101" s="68">
        <f t="shared" si="22"/>
        <v>2</v>
      </c>
      <c r="P101" s="70"/>
      <c r="Q101" s="66"/>
    </row>
    <row r="102" spans="1:17">
      <c r="A102" s="3" t="s">
        <v>221</v>
      </c>
      <c r="B102" s="3" t="s">
        <v>25</v>
      </c>
      <c r="C102" s="34">
        <v>1</v>
      </c>
      <c r="D102" s="38"/>
      <c r="E102" s="34"/>
      <c r="F102" s="38"/>
      <c r="G102" s="34"/>
      <c r="H102" s="38" t="str">
        <f>IFERROR(VLOOKUP(A102,'[1]Posição do Mês'!$R$6:$S$53,2,FALSE)," ")</f>
        <v xml:space="preserve"> </v>
      </c>
      <c r="I102" s="34"/>
      <c r="J102" s="38"/>
      <c r="K102" s="38"/>
      <c r="L102" s="38"/>
      <c r="M102" s="34"/>
      <c r="N102" s="38"/>
      <c r="O102" s="68">
        <f t="shared" si="22"/>
        <v>1</v>
      </c>
      <c r="P102" s="70"/>
      <c r="Q102" s="66"/>
    </row>
    <row r="103" spans="1:17">
      <c r="A103" s="3" t="s">
        <v>223</v>
      </c>
      <c r="B103" s="3" t="s">
        <v>25</v>
      </c>
      <c r="C103" s="34"/>
      <c r="D103" s="38"/>
      <c r="E103" s="34"/>
      <c r="F103" s="38"/>
      <c r="G103" s="34"/>
      <c r="H103" s="38" t="str">
        <f>IFERROR(VLOOKUP(A103,'[1]Posição do Mês'!$R$6:$S$53,2,FALSE)," ")</f>
        <v xml:space="preserve"> </v>
      </c>
      <c r="I103" s="34"/>
      <c r="J103" s="38"/>
      <c r="K103" s="38"/>
      <c r="L103" s="38"/>
      <c r="M103" s="34"/>
      <c r="N103" s="38"/>
      <c r="O103" s="68">
        <f t="shared" si="22"/>
        <v>0</v>
      </c>
      <c r="P103" s="70"/>
      <c r="Q103" s="66"/>
    </row>
    <row r="104" spans="1:17">
      <c r="A104" s="3" t="s">
        <v>224</v>
      </c>
      <c r="B104" s="3" t="s">
        <v>25</v>
      </c>
      <c r="C104" s="34"/>
      <c r="D104" s="38"/>
      <c r="E104" s="34"/>
      <c r="F104" s="38"/>
      <c r="G104" s="34"/>
      <c r="H104" s="38" t="str">
        <f>IFERROR(VLOOKUP(A104,'[1]Posição do Mês'!$R$6:$S$53,2,FALSE)," ")</f>
        <v xml:space="preserve"> </v>
      </c>
      <c r="I104" s="34"/>
      <c r="J104" s="38"/>
      <c r="K104" s="38"/>
      <c r="L104" s="38"/>
      <c r="M104" s="34"/>
      <c r="N104" s="38"/>
      <c r="O104" s="68">
        <f t="shared" si="22"/>
        <v>0</v>
      </c>
      <c r="P104" s="70"/>
      <c r="Q104" s="66"/>
    </row>
    <row r="105" spans="1:17">
      <c r="A105" s="3" t="s">
        <v>81</v>
      </c>
      <c r="B105" s="3" t="s">
        <v>25</v>
      </c>
      <c r="C105" s="34"/>
      <c r="D105" s="38">
        <v>1</v>
      </c>
      <c r="E105" s="34">
        <v>1</v>
      </c>
      <c r="F105" s="38">
        <v>2</v>
      </c>
      <c r="G105" s="34"/>
      <c r="H105" s="38" t="str">
        <f>IFERROR(VLOOKUP(A105,'[1]Posição do Mês'!$R$6:$S$53,2,FALSE)," ")</f>
        <v xml:space="preserve"> </v>
      </c>
      <c r="I105" s="34"/>
      <c r="J105" s="38"/>
      <c r="K105" s="38"/>
      <c r="L105" s="38"/>
      <c r="M105" s="34"/>
      <c r="N105" s="38"/>
      <c r="O105" s="68">
        <f t="shared" si="22"/>
        <v>4</v>
      </c>
      <c r="P105" s="70"/>
      <c r="Q105" s="66"/>
    </row>
    <row r="106" spans="1:17">
      <c r="A106" s="3" t="s">
        <v>226</v>
      </c>
      <c r="B106" s="3" t="s">
        <v>25</v>
      </c>
      <c r="C106" s="34"/>
      <c r="D106" s="38"/>
      <c r="E106" s="34"/>
      <c r="F106" s="38"/>
      <c r="G106" s="34"/>
      <c r="H106" s="38" t="str">
        <f>IFERROR(VLOOKUP(A106,'[1]Posição do Mês'!$R$6:$S$53,2,FALSE)," ")</f>
        <v xml:space="preserve"> </v>
      </c>
      <c r="I106" s="34"/>
      <c r="J106" s="38"/>
      <c r="K106" s="38"/>
      <c r="L106" s="38"/>
      <c r="M106" s="34"/>
      <c r="N106" s="38"/>
      <c r="O106" s="68">
        <f t="shared" ref="O106" si="27">SUM(C106:N106)</f>
        <v>0</v>
      </c>
      <c r="P106" s="70"/>
      <c r="Q106" s="66"/>
    </row>
    <row r="107" spans="1:17">
      <c r="A107" s="3" t="s">
        <v>227</v>
      </c>
      <c r="B107" s="3" t="s">
        <v>25</v>
      </c>
      <c r="C107" s="34"/>
      <c r="D107" s="38"/>
      <c r="E107" s="34"/>
      <c r="F107" s="38"/>
      <c r="G107" s="34"/>
      <c r="H107" s="38" t="str">
        <f>IFERROR(VLOOKUP(A107,'[1]Posição do Mês'!$R$6:$S$53,2,FALSE)," ")</f>
        <v xml:space="preserve"> </v>
      </c>
      <c r="I107" s="34"/>
      <c r="J107" s="38"/>
      <c r="K107" s="38"/>
      <c r="L107" s="38"/>
      <c r="M107" s="34"/>
      <c r="N107" s="38"/>
      <c r="O107" s="68">
        <f t="shared" si="22"/>
        <v>0</v>
      </c>
      <c r="P107" s="70"/>
      <c r="Q107" s="66"/>
    </row>
    <row r="108" spans="1:17">
      <c r="A108" s="3" t="s">
        <v>509</v>
      </c>
      <c r="B108" s="3" t="s">
        <v>25</v>
      </c>
      <c r="C108" s="34"/>
      <c r="D108" s="38"/>
      <c r="E108" s="34"/>
      <c r="F108" s="38"/>
      <c r="G108" s="34"/>
      <c r="H108" s="38" t="str">
        <f>IFERROR(VLOOKUP(A108,'[1]Posição do Mês'!$R$6:$S$53,2,FALSE)," ")</f>
        <v xml:space="preserve"> </v>
      </c>
      <c r="I108" s="34"/>
      <c r="J108" s="38"/>
      <c r="K108" s="38"/>
      <c r="L108" s="38"/>
      <c r="M108" s="34"/>
      <c r="N108" s="38"/>
      <c r="O108" s="68">
        <f t="shared" ref="O108" si="28">SUM(C108:N108)</f>
        <v>0</v>
      </c>
      <c r="P108" s="70"/>
      <c r="Q108" s="66"/>
    </row>
    <row r="109" spans="1:17">
      <c r="A109" s="3" t="s">
        <v>232</v>
      </c>
      <c r="B109" s="3" t="s">
        <v>25</v>
      </c>
      <c r="C109" s="34"/>
      <c r="D109" s="38"/>
      <c r="E109" s="34"/>
      <c r="F109" s="38"/>
      <c r="G109" s="34"/>
      <c r="H109" s="38" t="str">
        <f>IFERROR(VLOOKUP(A109,'[1]Posição do Mês'!$R$6:$S$53,2,FALSE)," ")</f>
        <v xml:space="preserve"> </v>
      </c>
      <c r="I109" s="34"/>
      <c r="J109" s="38"/>
      <c r="K109" s="38"/>
      <c r="L109" s="38"/>
      <c r="M109" s="34"/>
      <c r="N109" s="38"/>
      <c r="O109" s="68">
        <f t="shared" si="22"/>
        <v>0</v>
      </c>
      <c r="P109" s="70"/>
      <c r="Q109" s="66"/>
    </row>
    <row r="110" spans="1:17">
      <c r="A110" s="3" t="s">
        <v>234</v>
      </c>
      <c r="B110" s="3" t="s">
        <v>25</v>
      </c>
      <c r="C110" s="34"/>
      <c r="D110" s="38"/>
      <c r="E110" s="34">
        <v>1</v>
      </c>
      <c r="F110" s="38"/>
      <c r="G110" s="34">
        <v>1</v>
      </c>
      <c r="H110" s="38" t="str">
        <f>IFERROR(VLOOKUP(A110,'[1]Posição do Mês'!$R$6:$S$53,2,FALSE)," ")</f>
        <v xml:space="preserve"> </v>
      </c>
      <c r="I110" s="34"/>
      <c r="J110" s="38"/>
      <c r="K110" s="38"/>
      <c r="L110" s="38"/>
      <c r="M110" s="34"/>
      <c r="N110" s="38"/>
      <c r="O110" s="68">
        <f t="shared" si="22"/>
        <v>2</v>
      </c>
      <c r="P110" s="70"/>
      <c r="Q110" s="66"/>
    </row>
    <row r="111" spans="1:17">
      <c r="A111" s="3" t="s">
        <v>237</v>
      </c>
      <c r="B111" s="3" t="s">
        <v>25</v>
      </c>
      <c r="C111" s="34"/>
      <c r="D111" s="38"/>
      <c r="E111" s="34">
        <v>1</v>
      </c>
      <c r="F111" s="38">
        <v>1</v>
      </c>
      <c r="G111" s="34">
        <v>1</v>
      </c>
      <c r="H111" s="38" t="str">
        <f>IFERROR(VLOOKUP(A111,'[1]Posição do Mês'!$R$6:$S$53,2,FALSE)," ")</f>
        <v xml:space="preserve"> </v>
      </c>
      <c r="I111" s="34"/>
      <c r="J111" s="38"/>
      <c r="K111" s="38"/>
      <c r="L111" s="38"/>
      <c r="M111" s="34"/>
      <c r="N111" s="38"/>
      <c r="O111" s="68">
        <f t="shared" si="22"/>
        <v>3</v>
      </c>
      <c r="P111" s="70"/>
      <c r="Q111" s="66"/>
    </row>
    <row r="112" spans="1:17">
      <c r="A112" s="3" t="s">
        <v>238</v>
      </c>
      <c r="B112" s="3" t="s">
        <v>25</v>
      </c>
      <c r="C112" s="34">
        <v>1</v>
      </c>
      <c r="D112" s="38"/>
      <c r="E112" s="34"/>
      <c r="F112" s="38"/>
      <c r="G112" s="34"/>
      <c r="H112" s="38" t="str">
        <f>IFERROR(VLOOKUP(A112,'[1]Posição do Mês'!$R$6:$S$53,2,FALSE)," ")</f>
        <v xml:space="preserve"> </v>
      </c>
      <c r="I112" s="34"/>
      <c r="J112" s="38"/>
      <c r="K112" s="38">
        <f>VLOOKUP(A112,'[2]Posição do Mês'!$R$6:$S$62, 2,)</f>
        <v>1</v>
      </c>
      <c r="L112" s="38"/>
      <c r="M112" s="34"/>
      <c r="N112" s="38"/>
      <c r="O112" s="68">
        <f t="shared" ref="O112" si="29">SUM(C112:N112)</f>
        <v>2</v>
      </c>
      <c r="P112" s="70"/>
      <c r="Q112" s="66"/>
    </row>
    <row r="113" spans="1:17">
      <c r="A113" s="3" t="s">
        <v>242</v>
      </c>
      <c r="B113" s="3" t="s">
        <v>25</v>
      </c>
      <c r="C113" s="34"/>
      <c r="D113" s="38"/>
      <c r="E113" s="34"/>
      <c r="F113" s="38"/>
      <c r="G113" s="34"/>
      <c r="H113" s="38">
        <f>IFERROR(VLOOKUP(A113,'[1]Posição do Mês'!$R$6:$S$53,2,FALSE)," ")</f>
        <v>1</v>
      </c>
      <c r="I113" s="34">
        <f>VLOOKUP(A113, '[4]Posição do Mês'!$R$6:$S$57, 2,0)</f>
        <v>1</v>
      </c>
      <c r="J113" s="38"/>
      <c r="K113" s="38"/>
      <c r="L113" s="38"/>
      <c r="M113" s="34"/>
      <c r="N113" s="38"/>
      <c r="O113" s="68">
        <f t="shared" ref="O113:O114" si="30">SUM(C113:N113)</f>
        <v>2</v>
      </c>
      <c r="P113" s="70"/>
      <c r="Q113" s="66"/>
    </row>
    <row r="114" spans="1:17">
      <c r="A114" s="3" t="s">
        <v>243</v>
      </c>
      <c r="B114" s="3" t="s">
        <v>25</v>
      </c>
      <c r="C114" s="34"/>
      <c r="D114" s="38"/>
      <c r="E114" s="34"/>
      <c r="F114" s="38"/>
      <c r="G114" s="34"/>
      <c r="H114" s="38" t="str">
        <f>IFERROR(VLOOKUP(A114,'[1]Posição do Mês'!$R$6:$S$53,2,FALSE)," ")</f>
        <v xml:space="preserve"> </v>
      </c>
      <c r="I114" s="34"/>
      <c r="J114" s="38">
        <f>VLOOKUP(A114, '[3]Posição do Mês'!$R$6:$S$64, 2, )</f>
        <v>1</v>
      </c>
      <c r="K114" s="38"/>
      <c r="L114" s="38"/>
      <c r="M114" s="34"/>
      <c r="N114" s="38"/>
      <c r="O114" s="68">
        <f t="shared" si="30"/>
        <v>1</v>
      </c>
      <c r="P114" s="70"/>
      <c r="Q114" s="66"/>
    </row>
    <row r="115" spans="1:17">
      <c r="A115" s="3" t="s">
        <v>244</v>
      </c>
      <c r="B115" s="3" t="s">
        <v>25</v>
      </c>
      <c r="C115" s="34"/>
      <c r="D115" s="38">
        <v>1</v>
      </c>
      <c r="E115" s="34"/>
      <c r="F115" s="38"/>
      <c r="G115" s="34"/>
      <c r="H115" s="38" t="str">
        <f>IFERROR(VLOOKUP(A115,'[1]Posição do Mês'!$R$6:$S$53,2,FALSE)," ")</f>
        <v xml:space="preserve"> </v>
      </c>
      <c r="I115" s="34"/>
      <c r="J115" s="38"/>
      <c r="K115" s="38">
        <f>VLOOKUP(A115,'[2]Posição do Mês'!$R$6:$S$62, 2,)</f>
        <v>1</v>
      </c>
      <c r="L115" s="38"/>
      <c r="M115" s="34"/>
      <c r="N115" s="38"/>
      <c r="O115" s="68">
        <f t="shared" ref="O115" si="31">SUM(C115:N115)</f>
        <v>2</v>
      </c>
      <c r="P115" s="70"/>
      <c r="Q115" s="66"/>
    </row>
    <row r="116" spans="1:17">
      <c r="A116" s="3" t="s">
        <v>80</v>
      </c>
      <c r="B116" s="3" t="s">
        <v>25</v>
      </c>
      <c r="C116" s="34"/>
      <c r="D116" s="38">
        <v>2</v>
      </c>
      <c r="E116" s="34">
        <v>2</v>
      </c>
      <c r="F116" s="38"/>
      <c r="G116" s="34"/>
      <c r="H116" s="38" t="str">
        <f>IFERROR(VLOOKUP(A116,'[1]Posição do Mês'!$R$6:$S$53,2,FALSE)," ")</f>
        <v xml:space="preserve"> </v>
      </c>
      <c r="I116" s="34"/>
      <c r="J116" s="38"/>
      <c r="K116" s="38"/>
      <c r="L116" s="38"/>
      <c r="M116" s="34"/>
      <c r="N116" s="38"/>
      <c r="O116" s="68">
        <f t="shared" si="22"/>
        <v>4</v>
      </c>
      <c r="P116" s="70"/>
      <c r="Q116" s="66"/>
    </row>
    <row r="117" spans="1:17">
      <c r="A117" s="3" t="s">
        <v>248</v>
      </c>
      <c r="B117" s="3" t="s">
        <v>25</v>
      </c>
      <c r="C117" s="34">
        <v>5</v>
      </c>
      <c r="D117" s="38"/>
      <c r="E117" s="34"/>
      <c r="F117" s="38"/>
      <c r="G117" s="34"/>
      <c r="H117" s="38">
        <f>IFERROR(VLOOKUP(A117,'[1]Posição do Mês'!$R$6:$S$53,2,FALSE)," ")</f>
        <v>2</v>
      </c>
      <c r="I117" s="34">
        <f>VLOOKUP(A117, '[4]Posição do Mês'!$R$6:$S$57, 2,0)</f>
        <v>2</v>
      </c>
      <c r="J117" s="38"/>
      <c r="K117" s="38">
        <f>VLOOKUP(A117,'[2]Posição do Mês'!$R$6:$S$62, 2,)</f>
        <v>1</v>
      </c>
      <c r="L117" s="38">
        <f>VLOOKUP(A117, '[5]Posição do Mês'!$R$6:$S$53, 2, FALSE)</f>
        <v>1</v>
      </c>
      <c r="M117" s="34"/>
      <c r="N117" s="38"/>
      <c r="O117" s="68">
        <f t="shared" si="22"/>
        <v>11</v>
      </c>
      <c r="P117" s="70"/>
      <c r="Q117" s="66"/>
    </row>
    <row r="118" spans="1:17">
      <c r="A118" s="3" t="s">
        <v>79</v>
      </c>
      <c r="B118" s="3" t="s">
        <v>25</v>
      </c>
      <c r="C118" s="34">
        <v>2</v>
      </c>
      <c r="D118" s="38">
        <v>1</v>
      </c>
      <c r="E118" s="34"/>
      <c r="F118" s="38"/>
      <c r="G118" s="34"/>
      <c r="H118" s="38">
        <f>IFERROR(VLOOKUP(A118,'[1]Posição do Mês'!$R$6:$S$53,2,FALSE)," ")</f>
        <v>3</v>
      </c>
      <c r="I118" s="34">
        <f>VLOOKUP(A118, '[4]Posição do Mês'!$R$6:$S$57, 2,0)</f>
        <v>3</v>
      </c>
      <c r="J118" s="38"/>
      <c r="K118" s="38"/>
      <c r="L118" s="38"/>
      <c r="M118" s="34"/>
      <c r="N118" s="38"/>
      <c r="O118" s="68">
        <f t="shared" si="22"/>
        <v>9</v>
      </c>
      <c r="P118" s="70"/>
      <c r="Q118" s="66"/>
    </row>
    <row r="119" spans="1:17">
      <c r="A119" s="3" t="s">
        <v>251</v>
      </c>
      <c r="B119" s="3" t="s">
        <v>25</v>
      </c>
      <c r="C119" s="34"/>
      <c r="D119" s="38"/>
      <c r="E119" s="34"/>
      <c r="F119" s="38"/>
      <c r="G119" s="34"/>
      <c r="H119" s="38" t="str">
        <f>IFERROR(VLOOKUP(A119,'[1]Posição do Mês'!$R$6:$S$53,2,FALSE)," ")</f>
        <v xml:space="preserve"> </v>
      </c>
      <c r="I119" s="34"/>
      <c r="J119" s="38"/>
      <c r="K119" s="38"/>
      <c r="L119" s="38"/>
      <c r="M119" s="34"/>
      <c r="N119" s="38"/>
      <c r="O119" s="68">
        <f t="shared" si="22"/>
        <v>0</v>
      </c>
      <c r="P119" s="70"/>
      <c r="Q119" s="66"/>
    </row>
    <row r="120" spans="1:17">
      <c r="A120" s="3" t="s">
        <v>253</v>
      </c>
      <c r="B120" s="3" t="s">
        <v>25</v>
      </c>
      <c r="C120" s="34"/>
      <c r="D120" s="38"/>
      <c r="E120" s="34"/>
      <c r="F120" s="38"/>
      <c r="G120" s="34"/>
      <c r="H120" s="38" t="str">
        <f>IFERROR(VLOOKUP(A120,'[1]Posição do Mês'!$R$6:$S$53,2,FALSE)," ")</f>
        <v xml:space="preserve"> </v>
      </c>
      <c r="I120" s="34"/>
      <c r="J120" s="38"/>
      <c r="K120" s="38">
        <f>VLOOKUP(A120,'[2]Posição do Mês'!$R$6:$S$62, 2,)</f>
        <v>1</v>
      </c>
      <c r="L120" s="38"/>
      <c r="M120" s="34"/>
      <c r="N120" s="38"/>
      <c r="O120" s="68">
        <f t="shared" ref="O120" si="32">SUM(C120:N120)</f>
        <v>1</v>
      </c>
      <c r="P120" s="70"/>
      <c r="Q120" s="66"/>
    </row>
    <row r="121" spans="1:17">
      <c r="A121" s="3" t="s">
        <v>256</v>
      </c>
      <c r="B121" s="3" t="s">
        <v>25</v>
      </c>
      <c r="C121" s="34">
        <v>2</v>
      </c>
      <c r="D121" s="38"/>
      <c r="E121" s="34">
        <v>2</v>
      </c>
      <c r="F121" s="38"/>
      <c r="G121" s="34">
        <v>1</v>
      </c>
      <c r="H121" s="38">
        <f>IFERROR(VLOOKUP(A121,'[1]Posição do Mês'!$R$6:$S$53,2,FALSE)," ")</f>
        <v>1</v>
      </c>
      <c r="I121" s="34">
        <f>VLOOKUP(A121, '[4]Posição do Mês'!$R$6:$S$57, 2,0)</f>
        <v>1</v>
      </c>
      <c r="J121" s="38">
        <f>VLOOKUP(A121, '[3]Posição do Mês'!$R$6:$S$64, 2, )</f>
        <v>1</v>
      </c>
      <c r="K121" s="38">
        <f>VLOOKUP(A121,'[2]Posição do Mês'!$R$6:$S$62, 2,)</f>
        <v>1</v>
      </c>
      <c r="L121" s="38">
        <f>VLOOKUP(A121, '[5]Posição do Mês'!$R$6:$S$53, 2, FALSE)</f>
        <v>3</v>
      </c>
      <c r="M121" s="34"/>
      <c r="N121" s="38"/>
      <c r="O121" s="68">
        <f t="shared" si="22"/>
        <v>12</v>
      </c>
      <c r="P121" s="70"/>
      <c r="Q121" s="66"/>
    </row>
    <row r="122" spans="1:17">
      <c r="A122" s="3" t="s">
        <v>257</v>
      </c>
      <c r="B122" s="3" t="s">
        <v>25</v>
      </c>
      <c r="C122" s="34"/>
      <c r="D122" s="38">
        <v>1</v>
      </c>
      <c r="E122" s="34"/>
      <c r="F122" s="38"/>
      <c r="G122" s="34"/>
      <c r="H122" s="38" t="str">
        <f>IFERROR(VLOOKUP(A122,'[1]Posição do Mês'!$R$6:$S$53,2,FALSE)," ")</f>
        <v xml:space="preserve"> </v>
      </c>
      <c r="I122" s="34"/>
      <c r="J122" s="38"/>
      <c r="K122" s="38"/>
      <c r="L122" s="38"/>
      <c r="M122" s="34"/>
      <c r="N122" s="38"/>
      <c r="O122" s="68">
        <f t="shared" si="22"/>
        <v>1</v>
      </c>
      <c r="P122" s="70"/>
      <c r="Q122" s="66"/>
    </row>
    <row r="123" spans="1:17">
      <c r="A123" s="3" t="s">
        <v>261</v>
      </c>
      <c r="B123" s="3" t="s">
        <v>25</v>
      </c>
      <c r="C123" s="34"/>
      <c r="D123" s="38">
        <v>1</v>
      </c>
      <c r="E123" s="34"/>
      <c r="F123" s="38"/>
      <c r="G123" s="34"/>
      <c r="H123" s="38" t="str">
        <f>IFERROR(VLOOKUP(A123,'[1]Posição do Mês'!$R$6:$S$53,2,FALSE)," ")</f>
        <v xml:space="preserve"> </v>
      </c>
      <c r="I123" s="34"/>
      <c r="J123" s="38"/>
      <c r="K123" s="38"/>
      <c r="L123" s="38"/>
      <c r="M123" s="34"/>
      <c r="N123" s="38"/>
      <c r="O123" s="68">
        <f t="shared" ref="O123" si="33">SUM(C123:N123)</f>
        <v>1</v>
      </c>
      <c r="P123" s="70"/>
      <c r="Q123" s="66"/>
    </row>
    <row r="124" spans="1:17">
      <c r="A124" s="3" t="s">
        <v>263</v>
      </c>
      <c r="B124" s="3" t="s">
        <v>25</v>
      </c>
      <c r="C124" s="34"/>
      <c r="D124" s="38">
        <v>1</v>
      </c>
      <c r="E124" s="34"/>
      <c r="F124" s="38"/>
      <c r="G124" s="34"/>
      <c r="H124" s="38" t="str">
        <f>IFERROR(VLOOKUP(A124,'[1]Posição do Mês'!$R$6:$S$53,2,FALSE)," ")</f>
        <v xml:space="preserve"> </v>
      </c>
      <c r="I124" s="34"/>
      <c r="J124" s="38"/>
      <c r="K124" s="38"/>
      <c r="L124" s="38">
        <f>VLOOKUP(A124, '[5]Posição do Mês'!$R$6:$S$53, 2, FALSE)</f>
        <v>6</v>
      </c>
      <c r="M124" s="34"/>
      <c r="N124" s="38"/>
      <c r="O124" s="68">
        <f t="shared" si="22"/>
        <v>7</v>
      </c>
      <c r="P124" s="70"/>
      <c r="Q124" s="66"/>
    </row>
    <row r="125" spans="1:17">
      <c r="A125" s="3" t="s">
        <v>264</v>
      </c>
      <c r="B125" s="3" t="s">
        <v>25</v>
      </c>
      <c r="C125" s="34"/>
      <c r="D125" s="38"/>
      <c r="E125" s="34"/>
      <c r="F125" s="38"/>
      <c r="G125" s="34">
        <v>1</v>
      </c>
      <c r="H125" s="38" t="str">
        <f>IFERROR(VLOOKUP(A125,'[1]Posição do Mês'!$R$6:$S$53,2,FALSE)," ")</f>
        <v xml:space="preserve"> </v>
      </c>
      <c r="I125" s="34"/>
      <c r="J125" s="38"/>
      <c r="K125" s="38"/>
      <c r="L125" s="38"/>
      <c r="M125" s="34"/>
      <c r="N125" s="38"/>
      <c r="O125" s="68">
        <f t="shared" ref="O125" si="34">SUM(C125:N125)</f>
        <v>1</v>
      </c>
      <c r="P125" s="70"/>
      <c r="Q125" s="66"/>
    </row>
    <row r="126" spans="1:17">
      <c r="A126" s="3" t="s">
        <v>265</v>
      </c>
      <c r="B126" s="3" t="s">
        <v>25</v>
      </c>
      <c r="C126" s="34"/>
      <c r="D126" s="38"/>
      <c r="E126" s="34"/>
      <c r="F126" s="38"/>
      <c r="G126" s="34"/>
      <c r="H126" s="38" t="str">
        <f>IFERROR(VLOOKUP(A126,'[1]Posição do Mês'!$R$6:$S$53,2,FALSE)," ")</f>
        <v xml:space="preserve"> </v>
      </c>
      <c r="I126" s="34"/>
      <c r="J126" s="38"/>
      <c r="K126" s="38"/>
      <c r="L126" s="38"/>
      <c r="M126" s="34"/>
      <c r="N126" s="38"/>
      <c r="O126" s="68">
        <f t="shared" ref="O126" si="35">SUM(C126:N126)</f>
        <v>0</v>
      </c>
      <c r="P126" s="70"/>
      <c r="Q126" s="66"/>
    </row>
    <row r="127" spans="1:17">
      <c r="A127" s="3" t="s">
        <v>268</v>
      </c>
      <c r="B127" s="3" t="s">
        <v>25</v>
      </c>
      <c r="C127" s="34"/>
      <c r="D127" s="38"/>
      <c r="E127" s="34"/>
      <c r="F127" s="38"/>
      <c r="G127" s="34"/>
      <c r="H127" s="38" t="str">
        <f>IFERROR(VLOOKUP(A127,'[1]Posição do Mês'!$R$6:$S$53,2,FALSE)," ")</f>
        <v xml:space="preserve"> </v>
      </c>
      <c r="I127" s="34"/>
      <c r="J127" s="38"/>
      <c r="K127" s="38"/>
      <c r="L127" s="38"/>
      <c r="M127" s="34"/>
      <c r="N127" s="38"/>
      <c r="O127" s="68">
        <f t="shared" si="22"/>
        <v>0</v>
      </c>
      <c r="P127" s="70"/>
      <c r="Q127" s="66"/>
    </row>
    <row r="128" spans="1:17">
      <c r="A128" s="3" t="s">
        <v>270</v>
      </c>
      <c r="B128" s="3" t="s">
        <v>25</v>
      </c>
      <c r="C128" s="34"/>
      <c r="D128" s="38"/>
      <c r="E128" s="34"/>
      <c r="F128" s="38"/>
      <c r="G128" s="34"/>
      <c r="H128" s="38">
        <f>IFERROR(VLOOKUP(A128,'[1]Posição do Mês'!$R$6:$S$53,2,FALSE)," ")</f>
        <v>2</v>
      </c>
      <c r="I128" s="34">
        <f>VLOOKUP(A128, '[4]Posição do Mês'!$R$6:$S$57, 2,0)</f>
        <v>2</v>
      </c>
      <c r="J128" s="38"/>
      <c r="K128" s="38"/>
      <c r="L128" s="38"/>
      <c r="M128" s="34"/>
      <c r="N128" s="38"/>
      <c r="O128" s="68">
        <f t="shared" si="22"/>
        <v>4</v>
      </c>
      <c r="P128" s="70"/>
      <c r="Q128" s="66"/>
    </row>
    <row r="129" spans="1:17">
      <c r="A129" s="3" t="s">
        <v>271</v>
      </c>
      <c r="B129" s="3" t="s">
        <v>25</v>
      </c>
      <c r="C129" s="34"/>
      <c r="D129" s="38"/>
      <c r="E129" s="34"/>
      <c r="F129" s="38"/>
      <c r="G129" s="34"/>
      <c r="H129" s="38" t="str">
        <f>IFERROR(VLOOKUP(A129,'[1]Posição do Mês'!$R$6:$S$53,2,FALSE)," ")</f>
        <v xml:space="preserve"> </v>
      </c>
      <c r="I129" s="34"/>
      <c r="J129" s="38"/>
      <c r="K129" s="38"/>
      <c r="L129" s="38"/>
      <c r="M129" s="34"/>
      <c r="N129" s="38"/>
      <c r="O129" s="68">
        <f t="shared" ref="O129" si="36">SUM(C129:N129)</f>
        <v>0</v>
      </c>
      <c r="P129" s="70"/>
      <c r="Q129" s="66"/>
    </row>
    <row r="130" spans="1:17">
      <c r="A130" s="3" t="s">
        <v>272</v>
      </c>
      <c r="B130" s="3" t="s">
        <v>25</v>
      </c>
      <c r="C130" s="34"/>
      <c r="D130" s="38"/>
      <c r="E130" s="34">
        <v>1</v>
      </c>
      <c r="F130" s="38"/>
      <c r="G130" s="34">
        <v>1</v>
      </c>
      <c r="H130" s="38">
        <f>IFERROR(VLOOKUP(A130,'[1]Posição do Mês'!$R$6:$S$53,2,FALSE)," ")</f>
        <v>1</v>
      </c>
      <c r="I130" s="34">
        <f>VLOOKUP(A130, '[4]Posição do Mês'!$R$6:$S$57, 2,0)</f>
        <v>1</v>
      </c>
      <c r="J130" s="38"/>
      <c r="K130" s="38">
        <f>VLOOKUP(A130,'[2]Posição do Mês'!$R$6:$S$62, 2,)</f>
        <v>1</v>
      </c>
      <c r="L130" s="38">
        <f>VLOOKUP(A130, '[5]Posição do Mês'!$R$6:$S$53, 2, FALSE)</f>
        <v>2</v>
      </c>
      <c r="M130" s="34"/>
      <c r="N130" s="38"/>
      <c r="O130" s="68">
        <f t="shared" si="22"/>
        <v>7</v>
      </c>
      <c r="P130" s="70"/>
      <c r="Q130" s="66"/>
    </row>
    <row r="131" spans="1:17">
      <c r="A131" s="3" t="s">
        <v>273</v>
      </c>
      <c r="B131" s="3" t="s">
        <v>25</v>
      </c>
      <c r="C131" s="34"/>
      <c r="D131" s="38"/>
      <c r="E131" s="34"/>
      <c r="F131" s="38">
        <v>2</v>
      </c>
      <c r="G131" s="34">
        <v>1</v>
      </c>
      <c r="H131" s="38" t="str">
        <f>IFERROR(VLOOKUP(A131,'[1]Posição do Mês'!$R$6:$S$53,2,FALSE)," ")</f>
        <v xml:space="preserve"> </v>
      </c>
      <c r="I131" s="34"/>
      <c r="J131" s="38"/>
      <c r="K131" s="38"/>
      <c r="L131" s="38"/>
      <c r="M131" s="34"/>
      <c r="N131" s="38"/>
      <c r="O131" s="68">
        <f t="shared" ref="O131" si="37">SUM(C131:N131)</f>
        <v>3</v>
      </c>
      <c r="P131" s="70"/>
      <c r="Q131" s="66"/>
    </row>
    <row r="132" spans="1:17">
      <c r="A132" s="3" t="s">
        <v>78</v>
      </c>
      <c r="B132" s="3" t="s">
        <v>25</v>
      </c>
      <c r="C132" s="34"/>
      <c r="D132" s="38"/>
      <c r="E132" s="34"/>
      <c r="F132" s="38"/>
      <c r="G132" s="34"/>
      <c r="H132" s="38" t="str">
        <f>IFERROR(VLOOKUP(A132,'[1]Posição do Mês'!$R$6:$S$53,2,FALSE)," ")</f>
        <v xml:space="preserve"> </v>
      </c>
      <c r="I132" s="34"/>
      <c r="J132" s="38"/>
      <c r="K132" s="38">
        <f>VLOOKUP(A132,'[2]Posição do Mês'!$R$6:$S$62, 2,)</f>
        <v>1</v>
      </c>
      <c r="L132" s="38"/>
      <c r="M132" s="34"/>
      <c r="N132" s="38"/>
      <c r="O132" s="68">
        <f t="shared" si="22"/>
        <v>1</v>
      </c>
      <c r="P132" s="70"/>
      <c r="Q132" s="66"/>
    </row>
    <row r="133" spans="1:17">
      <c r="A133" s="3" t="s">
        <v>280</v>
      </c>
      <c r="B133" s="3" t="s">
        <v>25</v>
      </c>
      <c r="C133" s="34"/>
      <c r="D133" s="38"/>
      <c r="E133" s="34"/>
      <c r="F133" s="38"/>
      <c r="G133" s="34"/>
      <c r="H133" s="38" t="str">
        <f>IFERROR(VLOOKUP(A133,'[1]Posição do Mês'!$R$6:$S$53,2,FALSE)," ")</f>
        <v xml:space="preserve"> </v>
      </c>
      <c r="I133" s="34"/>
      <c r="J133" s="38"/>
      <c r="K133" s="38"/>
      <c r="L133" s="38"/>
      <c r="M133" s="34"/>
      <c r="N133" s="38"/>
      <c r="O133" s="68">
        <f t="shared" si="22"/>
        <v>0</v>
      </c>
      <c r="P133" s="70"/>
      <c r="Q133" s="66"/>
    </row>
    <row r="134" spans="1:17">
      <c r="A134" s="3" t="s">
        <v>281</v>
      </c>
      <c r="B134" s="3" t="s">
        <v>25</v>
      </c>
      <c r="C134" s="34"/>
      <c r="D134" s="38">
        <v>1</v>
      </c>
      <c r="E134" s="34"/>
      <c r="F134" s="38"/>
      <c r="G134" s="34"/>
      <c r="H134" s="38" t="str">
        <f>IFERROR(VLOOKUP(A134,'[1]Posição do Mês'!$R$6:$S$53,2,FALSE)," ")</f>
        <v xml:space="preserve"> </v>
      </c>
      <c r="I134" s="34"/>
      <c r="J134" s="38"/>
      <c r="K134" s="38">
        <f>VLOOKUP(A134,'[2]Posição do Mês'!$R$6:$S$62, 2,)</f>
        <v>1</v>
      </c>
      <c r="L134" s="38">
        <f>VLOOKUP(A134, '[5]Posição do Mês'!$R$6:$S$53, 2, FALSE)</f>
        <v>1</v>
      </c>
      <c r="M134" s="34"/>
      <c r="N134" s="38"/>
      <c r="O134" s="68">
        <f t="shared" ref="O134:O144" si="38">SUM(C134:N134)</f>
        <v>3</v>
      </c>
      <c r="P134" s="70"/>
      <c r="Q134" s="66"/>
    </row>
    <row r="135" spans="1:17">
      <c r="A135" s="3" t="s">
        <v>283</v>
      </c>
      <c r="B135" s="3" t="s">
        <v>25</v>
      </c>
      <c r="C135" s="34"/>
      <c r="D135" s="38"/>
      <c r="E135" s="34"/>
      <c r="F135" s="38"/>
      <c r="G135" s="34"/>
      <c r="H135" s="38" t="str">
        <f>IFERROR(VLOOKUP(A135,'[1]Posição do Mês'!$R$6:$S$53,2,FALSE)," ")</f>
        <v xml:space="preserve"> </v>
      </c>
      <c r="I135" s="34"/>
      <c r="J135" s="38"/>
      <c r="K135" s="38"/>
      <c r="L135" s="38"/>
      <c r="M135" s="34"/>
      <c r="N135" s="38"/>
      <c r="O135" s="68">
        <f>SUM(C135:N135)</f>
        <v>0</v>
      </c>
      <c r="P135" s="70"/>
      <c r="Q135" s="66"/>
    </row>
    <row r="136" spans="1:17">
      <c r="A136" s="3" t="s">
        <v>291</v>
      </c>
      <c r="B136" s="3" t="s">
        <v>25</v>
      </c>
      <c r="C136" s="34"/>
      <c r="D136" s="38"/>
      <c r="E136" s="34"/>
      <c r="F136" s="38"/>
      <c r="G136" s="34"/>
      <c r="H136" s="38" t="str">
        <f>IFERROR(VLOOKUP(A136,'[1]Posição do Mês'!$R$6:$S$53,2,FALSE)," ")</f>
        <v xml:space="preserve"> </v>
      </c>
      <c r="I136" s="34"/>
      <c r="J136" s="38"/>
      <c r="K136" s="38"/>
      <c r="L136" s="38"/>
      <c r="M136" s="34"/>
      <c r="N136" s="38"/>
      <c r="O136" s="68">
        <f>SUM(C136:N136)</f>
        <v>0</v>
      </c>
      <c r="P136" s="70"/>
      <c r="Q136" s="66"/>
    </row>
    <row r="137" spans="1:17">
      <c r="A137" s="3" t="s">
        <v>293</v>
      </c>
      <c r="B137" s="3" t="s">
        <v>25</v>
      </c>
      <c r="C137" s="34"/>
      <c r="D137" s="38"/>
      <c r="E137" s="34"/>
      <c r="F137" s="38"/>
      <c r="G137" s="34"/>
      <c r="H137" s="38" t="str">
        <f>IFERROR(VLOOKUP(A137,'[1]Posição do Mês'!$R$6:$S$53,2,FALSE)," ")</f>
        <v xml:space="preserve"> </v>
      </c>
      <c r="I137" s="34"/>
      <c r="J137" s="38"/>
      <c r="K137" s="38"/>
      <c r="L137" s="38"/>
      <c r="M137" s="34"/>
      <c r="N137" s="38"/>
      <c r="O137" s="68">
        <f t="shared" si="38"/>
        <v>0</v>
      </c>
      <c r="P137" s="70"/>
      <c r="Q137" s="66"/>
    </row>
    <row r="138" spans="1:17">
      <c r="A138" s="3" t="s">
        <v>294</v>
      </c>
      <c r="B138" s="3" t="s">
        <v>25</v>
      </c>
      <c r="C138" s="34"/>
      <c r="D138" s="38"/>
      <c r="E138" s="34"/>
      <c r="F138" s="38"/>
      <c r="G138" s="34"/>
      <c r="H138" s="38" t="str">
        <f>IFERROR(VLOOKUP(A138,'[1]Posição do Mês'!$R$6:$S$53,2,FALSE)," ")</f>
        <v xml:space="preserve"> </v>
      </c>
      <c r="I138" s="34"/>
      <c r="J138" s="38"/>
      <c r="K138" s="38"/>
      <c r="L138" s="38"/>
      <c r="M138" s="34"/>
      <c r="N138" s="38"/>
      <c r="O138" s="68">
        <f t="shared" ref="O138" si="39">SUM(C138:N138)</f>
        <v>0</v>
      </c>
      <c r="P138" s="70"/>
      <c r="Q138" s="66"/>
    </row>
    <row r="139" spans="1:17">
      <c r="A139" s="3" t="s">
        <v>297</v>
      </c>
      <c r="B139" s="3" t="s">
        <v>25</v>
      </c>
      <c r="C139" s="34"/>
      <c r="D139" s="38"/>
      <c r="E139" s="34"/>
      <c r="F139" s="38"/>
      <c r="G139" s="34"/>
      <c r="H139" s="38" t="str">
        <f>IFERROR(VLOOKUP(A139,'[1]Posição do Mês'!$R$6:$S$53,2,FALSE)," ")</f>
        <v xml:space="preserve"> </v>
      </c>
      <c r="I139" s="34"/>
      <c r="J139" s="38">
        <f>VLOOKUP(A139, '[3]Posição do Mês'!$R$6:$S$64, 2, )</f>
        <v>1</v>
      </c>
      <c r="K139" s="38"/>
      <c r="L139" s="38"/>
      <c r="M139" s="34"/>
      <c r="N139" s="38"/>
      <c r="O139" s="68">
        <f>SUM(C139:N139)</f>
        <v>1</v>
      </c>
      <c r="P139" s="70"/>
      <c r="Q139" s="66"/>
    </row>
    <row r="140" spans="1:17">
      <c r="A140" s="3" t="s">
        <v>299</v>
      </c>
      <c r="B140" s="3" t="s">
        <v>25</v>
      </c>
      <c r="C140" s="34"/>
      <c r="D140" s="38"/>
      <c r="E140" s="34"/>
      <c r="F140" s="38"/>
      <c r="G140" s="34"/>
      <c r="H140" s="38" t="str">
        <f>IFERROR(VLOOKUP(A140,'[1]Posição do Mês'!$R$6:$S$53,2,FALSE)," ")</f>
        <v xml:space="preserve"> </v>
      </c>
      <c r="I140" s="34"/>
      <c r="J140" s="38"/>
      <c r="K140" s="38"/>
      <c r="L140" s="38"/>
      <c r="M140" s="34"/>
      <c r="N140" s="38"/>
      <c r="O140" s="68">
        <f>SUM(C140:N140)</f>
        <v>0</v>
      </c>
      <c r="P140" s="70"/>
      <c r="Q140" s="66"/>
    </row>
    <row r="141" spans="1:17">
      <c r="A141" s="3" t="s">
        <v>300</v>
      </c>
      <c r="B141" s="3" t="s">
        <v>25</v>
      </c>
      <c r="C141" s="34"/>
      <c r="D141" s="38"/>
      <c r="E141" s="34"/>
      <c r="F141" s="38"/>
      <c r="G141" s="34"/>
      <c r="H141" s="38" t="str">
        <f>IFERROR(VLOOKUP(A141,'[1]Posição do Mês'!$R$6:$S$53,2,FALSE)," ")</f>
        <v xml:space="preserve"> </v>
      </c>
      <c r="I141" s="34"/>
      <c r="J141" s="38"/>
      <c r="K141" s="38"/>
      <c r="L141" s="38"/>
      <c r="M141" s="34"/>
      <c r="N141" s="38"/>
      <c r="O141" s="68">
        <f>SUM(C141:N141)</f>
        <v>0</v>
      </c>
      <c r="P141" s="70"/>
      <c r="Q141" s="66"/>
    </row>
    <row r="142" spans="1:17">
      <c r="A142" s="3" t="s">
        <v>301</v>
      </c>
      <c r="B142" s="3" t="s">
        <v>25</v>
      </c>
      <c r="C142" s="34"/>
      <c r="D142" s="38"/>
      <c r="E142" s="34"/>
      <c r="F142" s="38">
        <v>1</v>
      </c>
      <c r="G142" s="34"/>
      <c r="H142" s="38" t="str">
        <f>IFERROR(VLOOKUP(A142,'[1]Posição do Mês'!$R$6:$S$53,2,FALSE)," ")</f>
        <v xml:space="preserve"> </v>
      </c>
      <c r="I142" s="34"/>
      <c r="J142" s="38"/>
      <c r="K142" s="38"/>
      <c r="L142" s="38"/>
      <c r="M142" s="34"/>
      <c r="N142" s="38"/>
      <c r="O142" s="68">
        <f>SUM(C142:N142)</f>
        <v>1</v>
      </c>
      <c r="P142" s="70"/>
      <c r="Q142" s="66"/>
    </row>
    <row r="143" spans="1:17">
      <c r="A143" s="3" t="s">
        <v>305</v>
      </c>
      <c r="B143" s="3" t="s">
        <v>25</v>
      </c>
      <c r="C143" s="34"/>
      <c r="D143" s="38"/>
      <c r="E143" s="34"/>
      <c r="F143" s="38"/>
      <c r="G143" s="34"/>
      <c r="H143" s="38" t="str">
        <f>IFERROR(VLOOKUP(A143,'[1]Posição do Mês'!$R$6:$S$53,2,FALSE)," ")</f>
        <v xml:space="preserve"> </v>
      </c>
      <c r="I143" s="34"/>
      <c r="J143" s="38"/>
      <c r="K143" s="38">
        <f>VLOOKUP(A143,'[2]Posição do Mês'!$R$6:$S$62, 2,)</f>
        <v>1</v>
      </c>
      <c r="L143" s="38"/>
      <c r="M143" s="34"/>
      <c r="N143" s="38"/>
      <c r="O143" s="68">
        <f>SUM(C143:N143)</f>
        <v>1</v>
      </c>
      <c r="P143" s="70"/>
      <c r="Q143" s="66"/>
    </row>
    <row r="144" spans="1:17">
      <c r="A144" s="3" t="s">
        <v>307</v>
      </c>
      <c r="B144" s="3" t="s">
        <v>25</v>
      </c>
      <c r="C144" s="34"/>
      <c r="D144" s="38"/>
      <c r="E144" s="34">
        <v>1</v>
      </c>
      <c r="F144" s="38"/>
      <c r="G144" s="34"/>
      <c r="H144" s="38" t="str">
        <f>IFERROR(VLOOKUP(A144,'[1]Posição do Mês'!$R$6:$S$53,2,FALSE)," ")</f>
        <v xml:space="preserve"> </v>
      </c>
      <c r="I144" s="34"/>
      <c r="J144" s="38"/>
      <c r="K144" s="38"/>
      <c r="L144" s="38"/>
      <c r="M144" s="34"/>
      <c r="N144" s="38"/>
      <c r="O144" s="68">
        <f t="shared" si="38"/>
        <v>1</v>
      </c>
      <c r="P144" s="70"/>
      <c r="Q144" s="66"/>
    </row>
    <row r="145" spans="1:17">
      <c r="A145" s="3" t="s">
        <v>309</v>
      </c>
      <c r="B145" s="3" t="s">
        <v>25</v>
      </c>
      <c r="C145" s="34"/>
      <c r="D145" s="38"/>
      <c r="E145" s="34"/>
      <c r="F145" s="38"/>
      <c r="G145" s="34"/>
      <c r="H145" s="38" t="str">
        <f>IFERROR(VLOOKUP(A145,'[1]Posição do Mês'!$R$6:$S$53,2,FALSE)," ")</f>
        <v xml:space="preserve"> </v>
      </c>
      <c r="I145" s="34"/>
      <c r="J145" s="38"/>
      <c r="K145" s="38"/>
      <c r="L145" s="38"/>
      <c r="M145" s="34"/>
      <c r="N145" s="38"/>
      <c r="O145" s="68">
        <f t="shared" ref="O145" si="40">SUM(C145:N145)</f>
        <v>0</v>
      </c>
      <c r="P145" s="70"/>
      <c r="Q145" s="66"/>
    </row>
    <row r="146" spans="1:17">
      <c r="A146" s="3" t="s">
        <v>77</v>
      </c>
      <c r="B146" s="3" t="s">
        <v>25</v>
      </c>
      <c r="C146" s="34"/>
      <c r="D146" s="38"/>
      <c r="E146" s="34"/>
      <c r="F146" s="38"/>
      <c r="G146" s="34"/>
      <c r="H146" s="38" t="str">
        <f>IFERROR(VLOOKUP(A146,'[1]Posição do Mês'!$R$6:$S$53,2,FALSE)," ")</f>
        <v xml:space="preserve"> </v>
      </c>
      <c r="I146" s="34"/>
      <c r="J146" s="38"/>
      <c r="K146" s="38">
        <f>VLOOKUP(A146,'[2]Posição do Mês'!$R$6:$S$62, 2,)</f>
        <v>1</v>
      </c>
      <c r="L146" s="38"/>
      <c r="M146" s="34"/>
      <c r="N146" s="38"/>
      <c r="O146" s="68">
        <f t="shared" ref="O146:O257" si="41">SUM(C146:N146)</f>
        <v>1</v>
      </c>
      <c r="P146" s="70"/>
      <c r="Q146" s="66"/>
    </row>
    <row r="147" spans="1:17">
      <c r="A147" s="3" t="s">
        <v>76</v>
      </c>
      <c r="B147" s="3" t="s">
        <v>25</v>
      </c>
      <c r="C147" s="34"/>
      <c r="D147" s="38"/>
      <c r="E147" s="34"/>
      <c r="F147" s="38">
        <v>1</v>
      </c>
      <c r="G147" s="34"/>
      <c r="H147" s="38" t="str">
        <f>IFERROR(VLOOKUP(A147,'[1]Posição do Mês'!$R$6:$S$53,2,FALSE)," ")</f>
        <v xml:space="preserve"> </v>
      </c>
      <c r="I147" s="34"/>
      <c r="J147" s="38">
        <f>VLOOKUP(A147, '[3]Posição do Mês'!$R$6:$S$64, 2, )</f>
        <v>2</v>
      </c>
      <c r="K147" s="38"/>
      <c r="L147" s="38">
        <f>VLOOKUP(A147, '[5]Posição do Mês'!$R$6:$S$53, 2, FALSE)</f>
        <v>1</v>
      </c>
      <c r="M147" s="34"/>
      <c r="N147" s="38"/>
      <c r="O147" s="68">
        <f t="shared" si="41"/>
        <v>4</v>
      </c>
      <c r="P147" s="70"/>
      <c r="Q147" s="66"/>
    </row>
    <row r="148" spans="1:17">
      <c r="A148" s="3" t="s">
        <v>313</v>
      </c>
      <c r="B148" s="3" t="s">
        <v>25</v>
      </c>
      <c r="C148" s="34"/>
      <c r="D148" s="38"/>
      <c r="E148" s="34"/>
      <c r="F148" s="38"/>
      <c r="G148" s="34"/>
      <c r="H148" s="38" t="str">
        <f>IFERROR(VLOOKUP(A148,'[1]Posição do Mês'!$R$6:$S$53,2,FALSE)," ")</f>
        <v xml:space="preserve"> </v>
      </c>
      <c r="I148" s="34"/>
      <c r="J148" s="38"/>
      <c r="K148" s="38"/>
      <c r="L148" s="38"/>
      <c r="M148" s="34"/>
      <c r="N148" s="38"/>
      <c r="O148" s="68">
        <f t="shared" si="41"/>
        <v>0</v>
      </c>
      <c r="P148" s="70"/>
      <c r="Q148" s="66"/>
    </row>
    <row r="149" spans="1:17">
      <c r="A149" s="3" t="s">
        <v>357</v>
      </c>
      <c r="B149" s="3" t="s">
        <v>25</v>
      </c>
      <c r="C149" s="34">
        <v>1</v>
      </c>
      <c r="D149" s="38"/>
      <c r="E149" s="34"/>
      <c r="F149" s="38"/>
      <c r="G149" s="34">
        <v>1</v>
      </c>
      <c r="H149" s="38" t="str">
        <f>IFERROR(VLOOKUP(A149,'[1]Posição do Mês'!$R$6:$S$53,2,FALSE)," ")</f>
        <v xml:space="preserve"> </v>
      </c>
      <c r="I149" s="34"/>
      <c r="J149" s="38"/>
      <c r="K149" s="38"/>
      <c r="L149" s="38"/>
      <c r="M149" s="34"/>
      <c r="N149" s="38"/>
      <c r="O149" s="68">
        <f t="shared" si="41"/>
        <v>2</v>
      </c>
      <c r="P149" s="70"/>
      <c r="Q149" s="66"/>
    </row>
    <row r="150" spans="1:17">
      <c r="A150" s="3" t="s">
        <v>315</v>
      </c>
      <c r="B150" s="3" t="s">
        <v>25</v>
      </c>
      <c r="C150" s="34"/>
      <c r="D150" s="38"/>
      <c r="E150" s="34"/>
      <c r="F150" s="38"/>
      <c r="G150" s="34"/>
      <c r="H150" s="38">
        <f>IFERROR(VLOOKUP(A150,'[1]Posição do Mês'!$R$6:$S$53,2,FALSE)," ")</f>
        <v>1</v>
      </c>
      <c r="I150" s="34">
        <f>VLOOKUP(A150, '[4]Posição do Mês'!$R$6:$S$57, 2,0)</f>
        <v>1</v>
      </c>
      <c r="J150" s="38"/>
      <c r="K150" s="38"/>
      <c r="L150" s="38"/>
      <c r="M150" s="34"/>
      <c r="N150" s="38"/>
      <c r="O150" s="68">
        <f t="shared" ref="O150" si="42">SUM(C150:N150)</f>
        <v>2</v>
      </c>
      <c r="P150" s="70"/>
      <c r="Q150" s="66"/>
    </row>
    <row r="151" spans="1:17">
      <c r="A151" s="3" t="s">
        <v>317</v>
      </c>
      <c r="B151" s="3" t="s">
        <v>25</v>
      </c>
      <c r="C151" s="34"/>
      <c r="D151" s="38"/>
      <c r="E151" s="34">
        <v>1</v>
      </c>
      <c r="F151" s="38"/>
      <c r="G151" s="34"/>
      <c r="H151" s="38" t="str">
        <f>IFERROR(VLOOKUP(A151,'[1]Posição do Mês'!$R$6:$S$53,2,FALSE)," ")</f>
        <v xml:space="preserve"> </v>
      </c>
      <c r="I151" s="34"/>
      <c r="J151" s="38"/>
      <c r="K151" s="38"/>
      <c r="L151" s="38"/>
      <c r="M151" s="34"/>
      <c r="N151" s="38"/>
      <c r="O151" s="68">
        <f t="shared" si="41"/>
        <v>1</v>
      </c>
      <c r="P151" s="70"/>
      <c r="Q151" s="66"/>
    </row>
    <row r="152" spans="1:17">
      <c r="A152" s="3" t="s">
        <v>318</v>
      </c>
      <c r="B152" s="3" t="s">
        <v>25</v>
      </c>
      <c r="C152" s="34"/>
      <c r="D152" s="38"/>
      <c r="E152" s="34"/>
      <c r="F152" s="38"/>
      <c r="G152" s="34"/>
      <c r="H152" s="38" t="str">
        <f>IFERROR(VLOOKUP(A152,'[1]Posição do Mês'!$R$6:$S$53,2,FALSE)," ")</f>
        <v xml:space="preserve"> </v>
      </c>
      <c r="I152" s="34"/>
      <c r="J152" s="38"/>
      <c r="K152" s="38"/>
      <c r="L152" s="38"/>
      <c r="M152" s="34"/>
      <c r="N152" s="38"/>
      <c r="O152" s="68">
        <f t="shared" ref="O152" si="43">SUM(C152:N152)</f>
        <v>0</v>
      </c>
      <c r="P152" s="70"/>
      <c r="Q152" s="66"/>
    </row>
    <row r="153" spans="1:17">
      <c r="A153" s="3" t="s">
        <v>320</v>
      </c>
      <c r="B153" s="3" t="s">
        <v>25</v>
      </c>
      <c r="C153" s="34"/>
      <c r="D153" s="38"/>
      <c r="E153" s="34"/>
      <c r="F153" s="38">
        <v>1</v>
      </c>
      <c r="G153" s="34"/>
      <c r="H153" s="38" t="str">
        <f>IFERROR(VLOOKUP(A153,'[1]Posição do Mês'!$R$6:$S$53,2,FALSE)," ")</f>
        <v xml:space="preserve"> </v>
      </c>
      <c r="I153" s="34"/>
      <c r="J153" s="38">
        <f>VLOOKUP(A153, '[3]Posição do Mês'!$R$6:$S$64, 2, )</f>
        <v>1</v>
      </c>
      <c r="K153" s="38"/>
      <c r="L153" s="38"/>
      <c r="M153" s="34"/>
      <c r="N153" s="38"/>
      <c r="O153" s="68">
        <f t="shared" ref="O153" si="44">SUM(C153:N153)</f>
        <v>2</v>
      </c>
      <c r="P153" s="70"/>
      <c r="Q153" s="66"/>
    </row>
    <row r="154" spans="1:17">
      <c r="A154" s="3" t="s">
        <v>321</v>
      </c>
      <c r="B154" s="3" t="s">
        <v>25</v>
      </c>
      <c r="C154" s="34"/>
      <c r="D154" s="38"/>
      <c r="E154" s="34">
        <v>2</v>
      </c>
      <c r="F154" s="38"/>
      <c r="G154" s="34"/>
      <c r="H154" s="38" t="str">
        <f>IFERROR(VLOOKUP(A154,'[1]Posição do Mês'!$R$6:$S$53,2,FALSE)," ")</f>
        <v xml:space="preserve"> </v>
      </c>
      <c r="I154" s="34"/>
      <c r="J154" s="38"/>
      <c r="K154" s="38"/>
      <c r="L154" s="38"/>
      <c r="M154" s="34"/>
      <c r="N154" s="38"/>
      <c r="O154" s="68">
        <f t="shared" ref="O154" si="45">SUM(C154:N154)</f>
        <v>2</v>
      </c>
      <c r="P154" s="70"/>
      <c r="Q154" s="66"/>
    </row>
    <row r="155" spans="1:17">
      <c r="A155" s="3" t="s">
        <v>322</v>
      </c>
      <c r="B155" s="3" t="s">
        <v>25</v>
      </c>
      <c r="C155" s="34"/>
      <c r="D155" s="38"/>
      <c r="E155" s="34"/>
      <c r="F155" s="38"/>
      <c r="G155" s="34"/>
      <c r="H155" s="38" t="str">
        <f>IFERROR(VLOOKUP(A155,'[1]Posição do Mês'!$R$6:$S$53,2,FALSE)," ")</f>
        <v xml:space="preserve"> </v>
      </c>
      <c r="I155" s="34"/>
      <c r="J155" s="38"/>
      <c r="K155" s="38"/>
      <c r="L155" s="38"/>
      <c r="M155" s="34"/>
      <c r="N155" s="38"/>
      <c r="O155" s="68">
        <f t="shared" si="41"/>
        <v>0</v>
      </c>
      <c r="P155" s="70"/>
      <c r="Q155" s="66"/>
    </row>
    <row r="156" spans="1:17">
      <c r="A156" s="3" t="s">
        <v>75</v>
      </c>
      <c r="B156" s="3" t="s">
        <v>25</v>
      </c>
      <c r="C156" s="34"/>
      <c r="D156" s="38"/>
      <c r="E156" s="34"/>
      <c r="F156" s="38"/>
      <c r="G156" s="34"/>
      <c r="H156" s="38" t="str">
        <f>IFERROR(VLOOKUP(A156,'[1]Posição do Mês'!$R$6:$S$53,2,FALSE)," ")</f>
        <v xml:space="preserve"> </v>
      </c>
      <c r="I156" s="34"/>
      <c r="J156" s="38"/>
      <c r="K156" s="38"/>
      <c r="L156" s="38"/>
      <c r="M156" s="34"/>
      <c r="N156" s="38"/>
      <c r="O156" s="68">
        <f t="shared" ref="O156" si="46">SUM(C156:N156)</f>
        <v>0</v>
      </c>
      <c r="P156" s="70"/>
      <c r="Q156" s="66"/>
    </row>
    <row r="157" spans="1:17">
      <c r="A157" s="3" t="s">
        <v>337</v>
      </c>
      <c r="B157" s="3" t="s">
        <v>25</v>
      </c>
      <c r="C157" s="34"/>
      <c r="D157" s="38"/>
      <c r="E157" s="34"/>
      <c r="F157" s="38"/>
      <c r="G157" s="34"/>
      <c r="H157" s="38" t="str">
        <f>IFERROR(VLOOKUP(A157,'[1]Posição do Mês'!$R$6:$S$53,2,FALSE)," ")</f>
        <v xml:space="preserve"> </v>
      </c>
      <c r="I157" s="34"/>
      <c r="J157" s="38"/>
      <c r="K157" s="38"/>
      <c r="L157" s="38"/>
      <c r="M157" s="34"/>
      <c r="N157" s="38"/>
      <c r="O157" s="68">
        <f t="shared" si="41"/>
        <v>0</v>
      </c>
      <c r="P157" s="70"/>
      <c r="Q157" s="66"/>
    </row>
    <row r="158" spans="1:17">
      <c r="A158" s="3" t="s">
        <v>339</v>
      </c>
      <c r="B158" s="3" t="s">
        <v>25</v>
      </c>
      <c r="C158" s="34"/>
      <c r="D158" s="38"/>
      <c r="E158" s="34"/>
      <c r="F158" s="38">
        <v>1</v>
      </c>
      <c r="G158" s="34">
        <v>1</v>
      </c>
      <c r="H158" s="38" t="str">
        <f>IFERROR(VLOOKUP(A158,'[1]Posição do Mês'!$R$6:$S$53,2,FALSE)," ")</f>
        <v xml:space="preserve"> </v>
      </c>
      <c r="I158" s="34">
        <f>VLOOKUP(A158, '[4]Posição do Mês'!$R$6:$S$57, 2,0)</f>
        <v>1</v>
      </c>
      <c r="J158" s="38"/>
      <c r="K158" s="38"/>
      <c r="L158" s="38"/>
      <c r="M158" s="34"/>
      <c r="N158" s="38"/>
      <c r="O158" s="68">
        <f t="shared" si="41"/>
        <v>3</v>
      </c>
      <c r="P158" s="70"/>
      <c r="Q158" s="66"/>
    </row>
    <row r="159" spans="1:17">
      <c r="A159" s="3" t="s">
        <v>331</v>
      </c>
      <c r="B159" s="3" t="s">
        <v>25</v>
      </c>
      <c r="C159" s="34">
        <v>1</v>
      </c>
      <c r="D159" s="38"/>
      <c r="E159" s="34"/>
      <c r="F159" s="38"/>
      <c r="G159" s="34"/>
      <c r="H159" s="38" t="str">
        <f>IFERROR(VLOOKUP(A159,'[1]Posição do Mês'!$R$6:$S$53,2,FALSE)," ")</f>
        <v xml:space="preserve"> </v>
      </c>
      <c r="I159" s="34"/>
      <c r="J159" s="38"/>
      <c r="K159" s="38"/>
      <c r="L159" s="38"/>
      <c r="M159" s="34"/>
      <c r="N159" s="38"/>
      <c r="O159" s="68">
        <f t="shared" si="41"/>
        <v>1</v>
      </c>
      <c r="P159" s="70"/>
      <c r="Q159" s="66"/>
    </row>
    <row r="160" spans="1:17">
      <c r="A160" s="3" t="s">
        <v>74</v>
      </c>
      <c r="B160" s="3" t="s">
        <v>25</v>
      </c>
      <c r="C160" s="34"/>
      <c r="D160" s="38"/>
      <c r="E160" s="34"/>
      <c r="F160" s="38"/>
      <c r="G160" s="34"/>
      <c r="H160" s="38" t="str">
        <f>IFERROR(VLOOKUP(A160,'[1]Posição do Mês'!$R$6:$S$53,2,FALSE)," ")</f>
        <v xml:space="preserve"> </v>
      </c>
      <c r="I160" s="34"/>
      <c r="J160" s="38"/>
      <c r="K160" s="38">
        <f>VLOOKUP(A160,'[2]Posição do Mês'!$R$6:$S$62, 2,)</f>
        <v>1</v>
      </c>
      <c r="L160" s="38"/>
      <c r="M160" s="34"/>
      <c r="N160" s="38"/>
      <c r="O160" s="68">
        <f t="shared" si="41"/>
        <v>1</v>
      </c>
      <c r="P160" s="70"/>
      <c r="Q160" s="66"/>
    </row>
    <row r="161" spans="1:17">
      <c r="A161" s="3" t="s">
        <v>342</v>
      </c>
      <c r="B161" s="3" t="s">
        <v>25</v>
      </c>
      <c r="C161" s="34"/>
      <c r="D161" s="38"/>
      <c r="E161" s="34"/>
      <c r="F161" s="38"/>
      <c r="G161" s="34"/>
      <c r="H161" s="38" t="str">
        <f>IFERROR(VLOOKUP(A161,'[1]Posição do Mês'!$R$6:$S$53,2,FALSE)," ")</f>
        <v xml:space="preserve"> </v>
      </c>
      <c r="I161" s="34"/>
      <c r="J161" s="38"/>
      <c r="K161" s="38"/>
      <c r="L161" s="38"/>
      <c r="M161" s="34"/>
      <c r="N161" s="38"/>
      <c r="O161" s="68">
        <f t="shared" ref="O161" si="47">SUM(C161:N161)</f>
        <v>0</v>
      </c>
      <c r="P161" s="70"/>
      <c r="Q161" s="66"/>
    </row>
    <row r="162" spans="1:17">
      <c r="A162" s="3" t="s">
        <v>343</v>
      </c>
      <c r="B162" s="3" t="s">
        <v>25</v>
      </c>
      <c r="C162" s="34"/>
      <c r="D162" s="38">
        <v>1</v>
      </c>
      <c r="E162" s="34"/>
      <c r="F162" s="38">
        <v>1</v>
      </c>
      <c r="G162" s="34">
        <v>1</v>
      </c>
      <c r="H162" s="38" t="str">
        <f>IFERROR(VLOOKUP(A162,'[1]Posição do Mês'!$R$6:$S$53,2,FALSE)," ")</f>
        <v xml:space="preserve"> </v>
      </c>
      <c r="I162" s="34"/>
      <c r="J162" s="38"/>
      <c r="K162" s="38"/>
      <c r="L162" s="38">
        <f>VLOOKUP(A162, '[5]Posição do Mês'!$R$6:$S$53, 2, FALSE)</f>
        <v>1</v>
      </c>
      <c r="M162" s="34"/>
      <c r="N162" s="38"/>
      <c r="O162" s="68">
        <f t="shared" si="41"/>
        <v>4</v>
      </c>
      <c r="P162" s="70"/>
      <c r="Q162" s="66"/>
    </row>
    <row r="163" spans="1:17">
      <c r="A163" s="129" t="s">
        <v>28</v>
      </c>
      <c r="B163" s="129"/>
      <c r="C163" s="43">
        <f>SUM(C56:C162)</f>
        <v>19</v>
      </c>
      <c r="D163" s="43">
        <f t="shared" ref="D163:N163" si="48">SUM(D56:D162)</f>
        <v>19</v>
      </c>
      <c r="E163" s="43">
        <f>SUM(E56:E162)</f>
        <v>19</v>
      </c>
      <c r="F163" s="43">
        <f t="shared" si="48"/>
        <v>18</v>
      </c>
      <c r="G163" s="43">
        <f t="shared" si="48"/>
        <v>12</v>
      </c>
      <c r="H163" s="43">
        <f>SUM(H56:H162)</f>
        <v>22</v>
      </c>
      <c r="I163" s="43">
        <f t="shared" si="48"/>
        <v>23</v>
      </c>
      <c r="J163" s="43">
        <f t="shared" si="48"/>
        <v>22</v>
      </c>
      <c r="K163" s="43">
        <f t="shared" si="48"/>
        <v>23</v>
      </c>
      <c r="L163" s="43">
        <f t="shared" si="48"/>
        <v>27</v>
      </c>
      <c r="M163" s="43">
        <f t="shared" si="48"/>
        <v>0</v>
      </c>
      <c r="N163" s="43">
        <f t="shared" si="48"/>
        <v>0</v>
      </c>
      <c r="O163" s="33">
        <f t="shared" si="41"/>
        <v>204</v>
      </c>
    </row>
    <row r="164" spans="1:17">
      <c r="A164" s="5" t="s">
        <v>541</v>
      </c>
      <c r="B164" s="5" t="s">
        <v>20</v>
      </c>
      <c r="C164" s="58"/>
      <c r="D164" s="39"/>
      <c r="E164" s="58"/>
      <c r="F164" s="59"/>
      <c r="G164" s="58"/>
      <c r="H164" s="59"/>
      <c r="I164" s="58"/>
      <c r="J164" s="59"/>
      <c r="K164" s="58"/>
      <c r="L164" s="59"/>
      <c r="M164" s="58"/>
      <c r="N164" s="59"/>
      <c r="O164" s="2">
        <f t="shared" ref="O164" si="49">SUM(C164:N164)</f>
        <v>0</v>
      </c>
    </row>
    <row r="165" spans="1:17">
      <c r="A165" s="5" t="s">
        <v>530</v>
      </c>
      <c r="B165" s="5" t="s">
        <v>20</v>
      </c>
      <c r="C165" s="58"/>
      <c r="D165" s="39"/>
      <c r="E165" s="58"/>
      <c r="F165" s="59"/>
      <c r="G165" s="58"/>
      <c r="H165" s="59"/>
      <c r="I165" s="58"/>
      <c r="J165" s="59"/>
      <c r="K165" s="58"/>
      <c r="L165" s="59"/>
      <c r="M165" s="58"/>
      <c r="N165" s="59"/>
      <c r="O165" s="2">
        <f t="shared" ref="O165" si="50">SUM(C165:N165)</f>
        <v>0</v>
      </c>
    </row>
    <row r="166" spans="1:17">
      <c r="A166" s="5" t="s">
        <v>503</v>
      </c>
      <c r="B166" s="5" t="s">
        <v>20</v>
      </c>
      <c r="C166" s="58"/>
      <c r="D166" s="39"/>
      <c r="E166" s="58"/>
      <c r="F166" s="59"/>
      <c r="G166" s="58"/>
      <c r="H166" s="59"/>
      <c r="I166" s="58"/>
      <c r="J166" s="59"/>
      <c r="K166" s="58"/>
      <c r="L166" s="59"/>
      <c r="M166" s="58"/>
      <c r="N166" s="59"/>
      <c r="O166" s="2">
        <f t="shared" si="41"/>
        <v>0</v>
      </c>
    </row>
    <row r="167" spans="1:17">
      <c r="A167" s="5" t="s">
        <v>368</v>
      </c>
      <c r="B167" s="5" t="s">
        <v>20</v>
      </c>
      <c r="C167" s="58"/>
      <c r="D167" s="39"/>
      <c r="E167" s="58"/>
      <c r="F167" s="59"/>
      <c r="G167" s="58"/>
      <c r="H167" s="59"/>
      <c r="I167" s="58"/>
      <c r="J167" s="59"/>
      <c r="K167" s="58"/>
      <c r="L167" s="59"/>
      <c r="M167" s="58"/>
      <c r="N167" s="59"/>
      <c r="O167" s="2">
        <f t="shared" ref="O167" si="51">SUM(C167:N167)</f>
        <v>0</v>
      </c>
    </row>
    <row r="168" spans="1:17">
      <c r="A168" s="5" t="s">
        <v>568</v>
      </c>
      <c r="B168" s="5" t="s">
        <v>20</v>
      </c>
      <c r="C168" s="58"/>
      <c r="D168" s="39"/>
      <c r="E168" s="58"/>
      <c r="F168" s="59"/>
      <c r="G168" s="58"/>
      <c r="H168" s="59"/>
      <c r="I168" s="58"/>
      <c r="J168" s="59">
        <v>1</v>
      </c>
      <c r="K168" s="58"/>
      <c r="L168" s="59"/>
      <c r="M168" s="58"/>
      <c r="N168" s="59"/>
      <c r="O168" s="2">
        <f t="shared" si="41"/>
        <v>1</v>
      </c>
    </row>
    <row r="169" spans="1:17">
      <c r="A169" s="5" t="s">
        <v>456</v>
      </c>
      <c r="B169" s="5" t="s">
        <v>20</v>
      </c>
      <c r="C169" s="58"/>
      <c r="D169" s="39"/>
      <c r="E169" s="58"/>
      <c r="F169" s="59"/>
      <c r="G169" s="58"/>
      <c r="H169" s="59"/>
      <c r="I169" s="58"/>
      <c r="J169" s="59"/>
      <c r="K169" s="58"/>
      <c r="L169" s="59"/>
      <c r="M169" s="58"/>
      <c r="N169" s="59"/>
      <c r="O169" s="2">
        <f t="shared" ref="O169" si="52">SUM(C169:N169)</f>
        <v>0</v>
      </c>
    </row>
    <row r="170" spans="1:17">
      <c r="A170" s="5" t="s">
        <v>524</v>
      </c>
      <c r="B170" s="5" t="s">
        <v>20</v>
      </c>
      <c r="C170" s="58"/>
      <c r="D170" s="39"/>
      <c r="E170" s="58"/>
      <c r="F170" s="59"/>
      <c r="G170" s="58"/>
      <c r="H170" s="59"/>
      <c r="I170" s="58"/>
      <c r="J170" s="59"/>
      <c r="K170" s="58"/>
      <c r="L170" s="59"/>
      <c r="M170" s="58"/>
      <c r="N170" s="59"/>
      <c r="O170" s="2">
        <f t="shared" ref="O170" si="53">SUM(C170:N170)</f>
        <v>0</v>
      </c>
    </row>
    <row r="171" spans="1:17">
      <c r="A171" s="5" t="s">
        <v>416</v>
      </c>
      <c r="B171" s="5" t="s">
        <v>20</v>
      </c>
      <c r="C171" s="58"/>
      <c r="D171" s="39"/>
      <c r="E171" s="58"/>
      <c r="F171" s="59"/>
      <c r="G171" s="58"/>
      <c r="H171" s="59"/>
      <c r="I171" s="58"/>
      <c r="J171" s="59"/>
      <c r="K171" s="58"/>
      <c r="L171" s="59"/>
      <c r="M171" s="58"/>
      <c r="N171" s="59"/>
      <c r="O171" s="2">
        <f t="shared" si="41"/>
        <v>0</v>
      </c>
    </row>
    <row r="172" spans="1:17">
      <c r="A172" s="5" t="s">
        <v>527</v>
      </c>
      <c r="B172" s="5" t="s">
        <v>20</v>
      </c>
      <c r="C172" s="58"/>
      <c r="D172" s="39"/>
      <c r="E172" s="58"/>
      <c r="F172" s="59"/>
      <c r="G172" s="58"/>
      <c r="H172" s="59"/>
      <c r="I172" s="58"/>
      <c r="J172" s="59"/>
      <c r="K172" s="58"/>
      <c r="L172" s="59"/>
      <c r="M172" s="58"/>
      <c r="N172" s="59"/>
      <c r="O172" s="2">
        <f t="shared" ref="O172" si="54">SUM(C172:N172)</f>
        <v>0</v>
      </c>
    </row>
    <row r="173" spans="1:17">
      <c r="A173" s="5" t="s">
        <v>396</v>
      </c>
      <c r="B173" s="5" t="s">
        <v>20</v>
      </c>
      <c r="C173" s="58"/>
      <c r="D173" s="39"/>
      <c r="E173" s="58"/>
      <c r="F173" s="59"/>
      <c r="G173" s="58"/>
      <c r="H173" s="59"/>
      <c r="I173" s="58"/>
      <c r="J173" s="59"/>
      <c r="K173" s="58"/>
      <c r="L173" s="59"/>
      <c r="M173" s="58"/>
      <c r="N173" s="59"/>
      <c r="O173" s="2">
        <f t="shared" si="41"/>
        <v>0</v>
      </c>
    </row>
    <row r="174" spans="1:17">
      <c r="A174" s="5" t="s">
        <v>73</v>
      </c>
      <c r="B174" s="5" t="s">
        <v>20</v>
      </c>
      <c r="C174" s="58">
        <v>2</v>
      </c>
      <c r="D174" s="39"/>
      <c r="E174" s="58"/>
      <c r="F174" s="59"/>
      <c r="G174" s="58">
        <v>1</v>
      </c>
      <c r="H174" s="59"/>
      <c r="I174" s="58"/>
      <c r="J174" s="59">
        <v>2</v>
      </c>
      <c r="K174" s="58"/>
      <c r="L174" s="59"/>
      <c r="M174" s="58"/>
      <c r="N174" s="59"/>
      <c r="O174" s="2">
        <f t="shared" si="41"/>
        <v>5</v>
      </c>
    </row>
    <row r="175" spans="1:17">
      <c r="A175" s="5" t="s">
        <v>420</v>
      </c>
      <c r="B175" s="5" t="s">
        <v>20</v>
      </c>
      <c r="C175" s="58"/>
      <c r="D175" s="39"/>
      <c r="E175" s="58"/>
      <c r="F175" s="59"/>
      <c r="G175" s="58"/>
      <c r="H175" s="59"/>
      <c r="I175" s="58"/>
      <c r="J175" s="59"/>
      <c r="K175" s="58"/>
      <c r="L175" s="59"/>
      <c r="M175" s="58"/>
      <c r="N175" s="59"/>
      <c r="O175" s="2">
        <f t="shared" ref="O175:O176" si="55">SUM(C175:N175)</f>
        <v>0</v>
      </c>
    </row>
    <row r="176" spans="1:17">
      <c r="A176" s="5" t="s">
        <v>471</v>
      </c>
      <c r="B176" s="5" t="s">
        <v>20</v>
      </c>
      <c r="C176" s="58"/>
      <c r="D176" s="39"/>
      <c r="E176" s="58"/>
      <c r="F176" s="59"/>
      <c r="G176" s="58"/>
      <c r="H176" s="59"/>
      <c r="I176" s="58"/>
      <c r="J176" s="59"/>
      <c r="K176" s="58"/>
      <c r="L176" s="59"/>
      <c r="M176" s="58"/>
      <c r="N176" s="59"/>
      <c r="O176" s="2">
        <f t="shared" si="55"/>
        <v>0</v>
      </c>
    </row>
    <row r="177" spans="1:15">
      <c r="A177" s="5" t="s">
        <v>421</v>
      </c>
      <c r="B177" s="5" t="s">
        <v>20</v>
      </c>
      <c r="C177" s="58"/>
      <c r="D177" s="39"/>
      <c r="E177" s="58"/>
      <c r="F177" s="59"/>
      <c r="G177" s="58"/>
      <c r="H177" s="59"/>
      <c r="I177" s="58"/>
      <c r="J177" s="59"/>
      <c r="K177" s="58"/>
      <c r="L177" s="59"/>
      <c r="M177" s="58"/>
      <c r="N177" s="59"/>
      <c r="O177" s="2">
        <f t="shared" ref="O177" si="56">SUM(C177:N177)</f>
        <v>0</v>
      </c>
    </row>
    <row r="178" spans="1:15">
      <c r="A178" s="5" t="s">
        <v>72</v>
      </c>
      <c r="B178" s="5" t="s">
        <v>20</v>
      </c>
      <c r="C178" s="58"/>
      <c r="D178" s="39">
        <v>1</v>
      </c>
      <c r="E178" s="58"/>
      <c r="F178" s="59">
        <v>2</v>
      </c>
      <c r="G178" s="58">
        <v>1</v>
      </c>
      <c r="H178" s="59">
        <v>2</v>
      </c>
      <c r="I178" s="58">
        <v>1</v>
      </c>
      <c r="J178" s="59">
        <v>2</v>
      </c>
      <c r="K178" s="58"/>
      <c r="L178" s="59"/>
      <c r="M178" s="58"/>
      <c r="N178" s="59"/>
      <c r="O178" s="2">
        <f t="shared" si="41"/>
        <v>9</v>
      </c>
    </row>
    <row r="179" spans="1:15">
      <c r="A179" s="5" t="s">
        <v>418</v>
      </c>
      <c r="B179" s="5" t="s">
        <v>20</v>
      </c>
      <c r="C179" s="58"/>
      <c r="D179" s="39"/>
      <c r="E179" s="58"/>
      <c r="F179" s="59"/>
      <c r="G179" s="58"/>
      <c r="H179" s="59"/>
      <c r="I179" s="58"/>
      <c r="J179" s="59"/>
      <c r="K179" s="58"/>
      <c r="L179" s="59"/>
      <c r="M179" s="58"/>
      <c r="N179" s="59"/>
      <c r="O179" s="2">
        <f t="shared" si="41"/>
        <v>0</v>
      </c>
    </row>
    <row r="180" spans="1:15">
      <c r="A180" s="5" t="s">
        <v>498</v>
      </c>
      <c r="B180" s="5" t="s">
        <v>20</v>
      </c>
      <c r="C180" s="58"/>
      <c r="D180" s="39"/>
      <c r="E180" s="58"/>
      <c r="F180" s="59"/>
      <c r="G180" s="58"/>
      <c r="H180" s="59"/>
      <c r="I180" s="58"/>
      <c r="J180" s="59">
        <v>1</v>
      </c>
      <c r="K180" s="58"/>
      <c r="L180" s="59"/>
      <c r="M180" s="58"/>
      <c r="N180" s="59"/>
      <c r="O180" s="2">
        <f t="shared" ref="O180" si="57">SUM(C180:N180)</f>
        <v>1</v>
      </c>
    </row>
    <row r="181" spans="1:15">
      <c r="A181" s="5" t="s">
        <v>446</v>
      </c>
      <c r="B181" s="5" t="s">
        <v>20</v>
      </c>
      <c r="C181" s="58"/>
      <c r="D181" s="39"/>
      <c r="E181" s="58"/>
      <c r="F181" s="59"/>
      <c r="G181" s="58"/>
      <c r="H181" s="59"/>
      <c r="I181" s="58"/>
      <c r="J181" s="59"/>
      <c r="K181" s="58"/>
      <c r="L181" s="59"/>
      <c r="M181" s="58"/>
      <c r="N181" s="59"/>
      <c r="O181" s="2">
        <f t="shared" ref="O181:O182" si="58">SUM(C181:N181)</f>
        <v>0</v>
      </c>
    </row>
    <row r="182" spans="1:15">
      <c r="A182" s="5" t="s">
        <v>483</v>
      </c>
      <c r="B182" s="5" t="s">
        <v>20</v>
      </c>
      <c r="C182" s="58"/>
      <c r="D182" s="59"/>
      <c r="E182" s="58"/>
      <c r="F182" s="39"/>
      <c r="G182" s="60"/>
      <c r="H182" s="39"/>
      <c r="I182" s="60"/>
      <c r="J182" s="39"/>
      <c r="K182" s="60"/>
      <c r="L182" s="39"/>
      <c r="M182" s="60"/>
      <c r="N182" s="39"/>
      <c r="O182" s="2">
        <f t="shared" si="58"/>
        <v>0</v>
      </c>
    </row>
    <row r="183" spans="1:15">
      <c r="A183" s="5" t="s">
        <v>401</v>
      </c>
      <c r="B183" s="5" t="s">
        <v>20</v>
      </c>
      <c r="C183" s="58"/>
      <c r="D183" s="59"/>
      <c r="E183" s="58"/>
      <c r="F183" s="39"/>
      <c r="G183" s="60"/>
      <c r="H183" s="39"/>
      <c r="I183" s="60"/>
      <c r="J183" s="39">
        <v>1</v>
      </c>
      <c r="K183" s="60"/>
      <c r="L183" s="39"/>
      <c r="M183" s="60"/>
      <c r="N183" s="39"/>
      <c r="O183" s="2">
        <f t="shared" ref="O183" si="59">SUM(C183:N183)</f>
        <v>1</v>
      </c>
    </row>
    <row r="184" spans="1:15">
      <c r="A184" s="5" t="s">
        <v>528</v>
      </c>
      <c r="B184" s="5" t="s">
        <v>20</v>
      </c>
      <c r="C184" s="58"/>
      <c r="D184" s="59"/>
      <c r="E184" s="58"/>
      <c r="F184" s="39"/>
      <c r="G184" s="60"/>
      <c r="H184" s="39"/>
      <c r="I184" s="60"/>
      <c r="J184" s="39"/>
      <c r="K184" s="60"/>
      <c r="L184" s="39"/>
      <c r="M184" s="60"/>
      <c r="N184" s="39"/>
      <c r="O184" s="2">
        <f>SUM(C184:N184)</f>
        <v>0</v>
      </c>
    </row>
    <row r="185" spans="1:15">
      <c r="A185" s="5" t="s">
        <v>567</v>
      </c>
      <c r="B185" s="5" t="s">
        <v>20</v>
      </c>
      <c r="C185" s="58"/>
      <c r="D185" s="59"/>
      <c r="E185" s="58"/>
      <c r="F185" s="39"/>
      <c r="G185" s="60"/>
      <c r="H185" s="39"/>
      <c r="I185" s="60">
        <v>1</v>
      </c>
      <c r="J185" s="39"/>
      <c r="K185" s="60"/>
      <c r="L185" s="39"/>
      <c r="M185" s="60"/>
      <c r="N185" s="39"/>
      <c r="O185" s="2">
        <f t="shared" ref="O185:O193" si="60">SUM(C185:N185)</f>
        <v>1</v>
      </c>
    </row>
    <row r="186" spans="1:15">
      <c r="A186" s="5" t="s">
        <v>525</v>
      </c>
      <c r="B186" s="5" t="s">
        <v>20</v>
      </c>
      <c r="C186" s="58"/>
      <c r="D186" s="59"/>
      <c r="E186" s="58"/>
      <c r="F186" s="39"/>
      <c r="G186" s="60"/>
      <c r="H186" s="39"/>
      <c r="I186" s="60"/>
      <c r="J186" s="39">
        <v>1</v>
      </c>
      <c r="K186" s="60"/>
      <c r="L186" s="39"/>
      <c r="M186" s="60"/>
      <c r="N186" s="39"/>
      <c r="O186" s="2">
        <f t="shared" si="60"/>
        <v>1</v>
      </c>
    </row>
    <row r="187" spans="1:15">
      <c r="A187" s="5" t="s">
        <v>553</v>
      </c>
      <c r="B187" s="5" t="s">
        <v>20</v>
      </c>
      <c r="C187" s="58"/>
      <c r="D187" s="59"/>
      <c r="E187" s="58"/>
      <c r="F187" s="39"/>
      <c r="G187" s="60">
        <v>1</v>
      </c>
      <c r="H187" s="39"/>
      <c r="I187" s="60"/>
      <c r="J187" s="39"/>
      <c r="K187" s="60"/>
      <c r="L187" s="39"/>
      <c r="M187" s="60"/>
      <c r="N187" s="39"/>
      <c r="O187" s="2">
        <f t="shared" si="60"/>
        <v>1</v>
      </c>
    </row>
    <row r="188" spans="1:15">
      <c r="A188" s="5" t="s">
        <v>537</v>
      </c>
      <c r="B188" s="5" t="s">
        <v>20</v>
      </c>
      <c r="C188" s="58"/>
      <c r="D188" s="59"/>
      <c r="E188" s="58"/>
      <c r="F188" s="39"/>
      <c r="G188" s="60"/>
      <c r="H188" s="39"/>
      <c r="I188" s="60"/>
      <c r="J188" s="39"/>
      <c r="K188" s="60"/>
      <c r="L188" s="39"/>
      <c r="M188" s="60"/>
      <c r="N188" s="39"/>
      <c r="O188" s="2">
        <f t="shared" si="60"/>
        <v>0</v>
      </c>
    </row>
    <row r="189" spans="1:15">
      <c r="A189" s="5" t="s">
        <v>518</v>
      </c>
      <c r="B189" s="5" t="s">
        <v>20</v>
      </c>
      <c r="C189" s="58"/>
      <c r="D189" s="59"/>
      <c r="E189" s="58"/>
      <c r="F189" s="39"/>
      <c r="G189" s="60"/>
      <c r="H189" s="39"/>
      <c r="I189" s="60"/>
      <c r="J189" s="39"/>
      <c r="K189" s="60"/>
      <c r="L189" s="39"/>
      <c r="M189" s="60"/>
      <c r="N189" s="39"/>
      <c r="O189" s="2">
        <f t="shared" si="60"/>
        <v>0</v>
      </c>
    </row>
    <row r="190" spans="1:15">
      <c r="A190" s="5" t="s">
        <v>395</v>
      </c>
      <c r="B190" s="5" t="s">
        <v>20</v>
      </c>
      <c r="C190" s="58"/>
      <c r="D190" s="39"/>
      <c r="E190" s="58"/>
      <c r="F190" s="59"/>
      <c r="G190" s="58"/>
      <c r="H190" s="59"/>
      <c r="I190" s="58"/>
      <c r="J190" s="59">
        <v>2</v>
      </c>
      <c r="K190" s="58"/>
      <c r="L190" s="59"/>
      <c r="M190" s="58"/>
      <c r="N190" s="59"/>
      <c r="O190" s="2">
        <f t="shared" si="60"/>
        <v>2</v>
      </c>
    </row>
    <row r="191" spans="1:15">
      <c r="A191" s="5" t="s">
        <v>389</v>
      </c>
      <c r="B191" s="5" t="s">
        <v>20</v>
      </c>
      <c r="C191" s="58"/>
      <c r="D191" s="39"/>
      <c r="E191" s="58"/>
      <c r="F191" s="59"/>
      <c r="G191" s="58"/>
      <c r="H191" s="59"/>
      <c r="I191" s="58"/>
      <c r="J191" s="59"/>
      <c r="K191" s="58"/>
      <c r="L191" s="59"/>
      <c r="M191" s="58"/>
      <c r="N191" s="59"/>
      <c r="O191" s="2">
        <f t="shared" si="60"/>
        <v>0</v>
      </c>
    </row>
    <row r="192" spans="1:15">
      <c r="A192" s="5" t="s">
        <v>513</v>
      </c>
      <c r="B192" s="5" t="s">
        <v>20</v>
      </c>
      <c r="C192" s="58">
        <v>1</v>
      </c>
      <c r="D192" s="39"/>
      <c r="E192" s="58">
        <v>1</v>
      </c>
      <c r="F192" s="59"/>
      <c r="G192" s="58"/>
      <c r="H192" s="59"/>
      <c r="I192" s="58"/>
      <c r="J192" s="59"/>
      <c r="K192" s="58"/>
      <c r="L192" s="59"/>
      <c r="M192" s="58"/>
      <c r="N192" s="59"/>
      <c r="O192" s="2">
        <f t="shared" si="60"/>
        <v>2</v>
      </c>
    </row>
    <row r="193" spans="1:15">
      <c r="A193" s="5" t="s">
        <v>556</v>
      </c>
      <c r="B193" s="5" t="s">
        <v>20</v>
      </c>
      <c r="C193" s="58"/>
      <c r="D193" s="39"/>
      <c r="E193" s="58"/>
      <c r="F193" s="59"/>
      <c r="G193" s="58"/>
      <c r="H193" s="59">
        <v>1</v>
      </c>
      <c r="I193" s="58"/>
      <c r="J193" s="59"/>
      <c r="K193" s="58"/>
      <c r="L193" s="59"/>
      <c r="M193" s="58"/>
      <c r="N193" s="59"/>
      <c r="O193" s="2">
        <f t="shared" si="60"/>
        <v>1</v>
      </c>
    </row>
    <row r="194" spans="1:15">
      <c r="A194" s="5" t="s">
        <v>494</v>
      </c>
      <c r="B194" s="5" t="s">
        <v>20</v>
      </c>
      <c r="C194" s="58"/>
      <c r="D194" s="39"/>
      <c r="E194" s="58"/>
      <c r="F194" s="59"/>
      <c r="G194" s="58"/>
      <c r="H194" s="59"/>
      <c r="I194" s="58"/>
      <c r="J194" s="59"/>
      <c r="K194" s="58"/>
      <c r="L194" s="59"/>
      <c r="M194" s="58"/>
      <c r="N194" s="59"/>
      <c r="O194" s="2">
        <f t="shared" ref="O194" si="61">SUM(C194:N194)</f>
        <v>0</v>
      </c>
    </row>
    <row r="195" spans="1:15">
      <c r="A195" s="5" t="s">
        <v>381</v>
      </c>
      <c r="B195" s="5" t="s">
        <v>20</v>
      </c>
      <c r="C195" s="58"/>
      <c r="D195" s="39"/>
      <c r="E195" s="58"/>
      <c r="F195" s="59"/>
      <c r="G195" s="58"/>
      <c r="H195" s="59"/>
      <c r="I195" s="58"/>
      <c r="J195" s="59"/>
      <c r="K195" s="58"/>
      <c r="L195" s="59"/>
      <c r="M195" s="58"/>
      <c r="N195" s="59"/>
      <c r="O195" s="2">
        <f t="shared" si="41"/>
        <v>0</v>
      </c>
    </row>
    <row r="196" spans="1:15">
      <c r="A196" s="5" t="s">
        <v>489</v>
      </c>
      <c r="B196" s="5" t="s">
        <v>20</v>
      </c>
      <c r="C196" s="58"/>
      <c r="D196" s="39"/>
      <c r="E196" s="58"/>
      <c r="F196" s="59"/>
      <c r="G196" s="58"/>
      <c r="H196" s="59"/>
      <c r="I196" s="58"/>
      <c r="J196" s="59"/>
      <c r="K196" s="58"/>
      <c r="L196" s="59"/>
      <c r="M196" s="58"/>
      <c r="N196" s="59"/>
      <c r="O196" s="2">
        <f t="shared" ref="O196:O197" si="62">SUM(C196:N196)</f>
        <v>0</v>
      </c>
    </row>
    <row r="197" spans="1:15">
      <c r="A197" s="5" t="s">
        <v>499</v>
      </c>
      <c r="B197" s="5" t="s">
        <v>20</v>
      </c>
      <c r="C197" s="58"/>
      <c r="D197" s="39"/>
      <c r="E197" s="58"/>
      <c r="F197" s="59"/>
      <c r="G197" s="58"/>
      <c r="H197" s="59"/>
      <c r="I197" s="58"/>
      <c r="J197" s="59"/>
      <c r="K197" s="58"/>
      <c r="L197" s="59"/>
      <c r="M197" s="58"/>
      <c r="N197" s="59"/>
      <c r="O197" s="2">
        <f t="shared" si="62"/>
        <v>0</v>
      </c>
    </row>
    <row r="198" spans="1:15">
      <c r="A198" s="5" t="s">
        <v>71</v>
      </c>
      <c r="B198" s="5" t="s">
        <v>20</v>
      </c>
      <c r="C198" s="58"/>
      <c r="D198" s="39"/>
      <c r="E198" s="58"/>
      <c r="F198" s="59"/>
      <c r="G198" s="58"/>
      <c r="H198" s="59"/>
      <c r="I198" s="58"/>
      <c r="J198" s="59"/>
      <c r="K198" s="58"/>
      <c r="L198" s="59"/>
      <c r="M198" s="58"/>
      <c r="N198" s="59"/>
      <c r="O198" s="2">
        <f t="shared" si="41"/>
        <v>0</v>
      </c>
    </row>
    <row r="199" spans="1:15">
      <c r="A199" s="5" t="s">
        <v>70</v>
      </c>
      <c r="B199" s="5" t="s">
        <v>20</v>
      </c>
      <c r="C199" s="60">
        <v>2</v>
      </c>
      <c r="D199" s="59">
        <v>2</v>
      </c>
      <c r="E199" s="58"/>
      <c r="F199" s="39"/>
      <c r="G199" s="58"/>
      <c r="H199" s="39">
        <v>1</v>
      </c>
      <c r="I199" s="60">
        <v>1</v>
      </c>
      <c r="J199" s="39"/>
      <c r="K199" s="60"/>
      <c r="L199" s="39"/>
      <c r="M199" s="60"/>
      <c r="N199" s="39"/>
      <c r="O199" s="2">
        <f t="shared" si="41"/>
        <v>6</v>
      </c>
    </row>
    <row r="200" spans="1:15">
      <c r="A200" s="5" t="s">
        <v>557</v>
      </c>
      <c r="B200" s="5" t="s">
        <v>20</v>
      </c>
      <c r="C200" s="60"/>
      <c r="D200" s="59"/>
      <c r="E200" s="58"/>
      <c r="F200" s="39"/>
      <c r="G200" s="58"/>
      <c r="H200" s="39">
        <v>1</v>
      </c>
      <c r="I200" s="60"/>
      <c r="J200" s="39"/>
      <c r="K200" s="60"/>
      <c r="L200" s="39"/>
      <c r="M200" s="60"/>
      <c r="N200" s="39"/>
      <c r="O200" s="2">
        <f t="shared" si="41"/>
        <v>1</v>
      </c>
    </row>
    <row r="201" spans="1:15">
      <c r="A201" s="5" t="s">
        <v>467</v>
      </c>
      <c r="B201" s="5" t="s">
        <v>20</v>
      </c>
      <c r="C201" s="60"/>
      <c r="D201" s="59"/>
      <c r="E201" s="58"/>
      <c r="F201" s="39"/>
      <c r="G201" s="58"/>
      <c r="H201" s="39"/>
      <c r="I201" s="60"/>
      <c r="J201" s="39"/>
      <c r="K201" s="60"/>
      <c r="L201" s="39"/>
      <c r="M201" s="60"/>
      <c r="N201" s="39"/>
      <c r="O201" s="2">
        <f t="shared" si="41"/>
        <v>0</v>
      </c>
    </row>
    <row r="202" spans="1:15">
      <c r="A202" s="5" t="s">
        <v>382</v>
      </c>
      <c r="B202" s="5" t="s">
        <v>20</v>
      </c>
      <c r="C202" s="58"/>
      <c r="D202" s="59"/>
      <c r="E202" s="58"/>
      <c r="F202" s="39"/>
      <c r="G202" s="60"/>
      <c r="H202" s="39"/>
      <c r="I202" s="60"/>
      <c r="J202" s="39">
        <v>1</v>
      </c>
      <c r="K202" s="60"/>
      <c r="L202" s="39"/>
      <c r="M202" s="60"/>
      <c r="N202" s="39"/>
      <c r="O202" s="2">
        <f t="shared" si="41"/>
        <v>1</v>
      </c>
    </row>
    <row r="203" spans="1:15">
      <c r="A203" s="5" t="s">
        <v>383</v>
      </c>
      <c r="B203" s="5" t="s">
        <v>20</v>
      </c>
      <c r="C203" s="58"/>
      <c r="D203" s="59"/>
      <c r="E203" s="58"/>
      <c r="F203" s="39"/>
      <c r="G203" s="60"/>
      <c r="H203" s="39"/>
      <c r="I203" s="60"/>
      <c r="J203" s="39"/>
      <c r="K203" s="60"/>
      <c r="L203" s="39"/>
      <c r="M203" s="60"/>
      <c r="N203" s="39"/>
      <c r="O203" s="2">
        <f t="shared" si="41"/>
        <v>0</v>
      </c>
    </row>
    <row r="204" spans="1:15">
      <c r="A204" s="5" t="s">
        <v>384</v>
      </c>
      <c r="B204" s="5" t="s">
        <v>20</v>
      </c>
      <c r="C204" s="58"/>
      <c r="D204" s="59"/>
      <c r="E204" s="58"/>
      <c r="F204" s="39"/>
      <c r="G204" s="60"/>
      <c r="H204" s="39"/>
      <c r="I204" s="60"/>
      <c r="J204" s="39"/>
      <c r="K204" s="60"/>
      <c r="L204" s="39"/>
      <c r="M204" s="60"/>
      <c r="N204" s="39"/>
      <c r="O204" s="2">
        <f t="shared" si="41"/>
        <v>0</v>
      </c>
    </row>
    <row r="205" spans="1:15">
      <c r="A205" s="5" t="s">
        <v>391</v>
      </c>
      <c r="B205" s="5" t="s">
        <v>20</v>
      </c>
      <c r="C205" s="58"/>
      <c r="D205" s="59"/>
      <c r="E205" s="58"/>
      <c r="F205" s="39"/>
      <c r="G205" s="60"/>
      <c r="H205" s="39"/>
      <c r="I205" s="60">
        <v>1</v>
      </c>
      <c r="J205" s="39"/>
      <c r="K205" s="60"/>
      <c r="L205" s="39"/>
      <c r="M205" s="60"/>
      <c r="N205" s="39"/>
      <c r="O205" s="2">
        <f t="shared" si="41"/>
        <v>1</v>
      </c>
    </row>
    <row r="206" spans="1:15">
      <c r="A206" s="5" t="s">
        <v>504</v>
      </c>
      <c r="B206" s="5" t="s">
        <v>20</v>
      </c>
      <c r="C206" s="58"/>
      <c r="D206" s="59"/>
      <c r="E206" s="58"/>
      <c r="F206" s="39"/>
      <c r="G206" s="60"/>
      <c r="H206" s="39"/>
      <c r="I206" s="60"/>
      <c r="J206" s="39"/>
      <c r="K206" s="60"/>
      <c r="L206" s="39"/>
      <c r="M206" s="60"/>
      <c r="N206" s="39"/>
      <c r="O206" s="2">
        <f t="shared" si="41"/>
        <v>0</v>
      </c>
    </row>
    <row r="207" spans="1:15">
      <c r="A207" s="5" t="s">
        <v>443</v>
      </c>
      <c r="B207" s="5" t="s">
        <v>20</v>
      </c>
      <c r="C207" s="58"/>
      <c r="D207" s="59"/>
      <c r="E207" s="58"/>
      <c r="F207" s="39"/>
      <c r="G207" s="60"/>
      <c r="H207" s="39"/>
      <c r="I207" s="60"/>
      <c r="J207" s="39"/>
      <c r="K207" s="60"/>
      <c r="L207" s="39"/>
      <c r="M207" s="60"/>
      <c r="N207" s="39"/>
      <c r="O207" s="2">
        <f t="shared" ref="O207:O208" si="63">SUM(C207:N207)</f>
        <v>0</v>
      </c>
    </row>
    <row r="208" spans="1:15">
      <c r="A208" s="5" t="s">
        <v>505</v>
      </c>
      <c r="B208" s="5" t="s">
        <v>20</v>
      </c>
      <c r="C208" s="58"/>
      <c r="D208" s="59">
        <v>1</v>
      </c>
      <c r="E208" s="58"/>
      <c r="F208" s="39"/>
      <c r="G208" s="60"/>
      <c r="H208" s="39"/>
      <c r="I208" s="60"/>
      <c r="J208" s="39"/>
      <c r="K208" s="60"/>
      <c r="L208" s="39"/>
      <c r="M208" s="60"/>
      <c r="N208" s="39"/>
      <c r="O208" s="2">
        <f t="shared" si="63"/>
        <v>1</v>
      </c>
    </row>
    <row r="209" spans="1:15">
      <c r="A209" s="5" t="s">
        <v>369</v>
      </c>
      <c r="B209" s="5" t="s">
        <v>20</v>
      </c>
      <c r="C209" s="58"/>
      <c r="D209" s="59"/>
      <c r="E209" s="58"/>
      <c r="F209" s="39"/>
      <c r="G209" s="60"/>
      <c r="H209" s="39"/>
      <c r="I209" s="60"/>
      <c r="J209" s="39"/>
      <c r="K209" s="60"/>
      <c r="L209" s="39"/>
      <c r="M209" s="60"/>
      <c r="N209" s="39"/>
      <c r="O209" s="2">
        <f t="shared" si="41"/>
        <v>0</v>
      </c>
    </row>
    <row r="210" spans="1:15">
      <c r="A210" s="5" t="s">
        <v>346</v>
      </c>
      <c r="B210" s="5" t="s">
        <v>20</v>
      </c>
      <c r="C210" s="58"/>
      <c r="D210" s="59"/>
      <c r="E210" s="58"/>
      <c r="F210" s="39"/>
      <c r="G210" s="60"/>
      <c r="H210" s="39"/>
      <c r="I210" s="60"/>
      <c r="J210" s="39"/>
      <c r="K210" s="60"/>
      <c r="L210" s="39"/>
      <c r="M210" s="60"/>
      <c r="N210" s="39"/>
      <c r="O210" s="2">
        <f t="shared" si="41"/>
        <v>0</v>
      </c>
    </row>
    <row r="211" spans="1:15">
      <c r="A211" s="5" t="s">
        <v>519</v>
      </c>
      <c r="B211" s="5" t="s">
        <v>20</v>
      </c>
      <c r="C211" s="58"/>
      <c r="D211" s="59"/>
      <c r="E211" s="58"/>
      <c r="F211" s="39"/>
      <c r="G211" s="58"/>
      <c r="H211" s="39"/>
      <c r="I211" s="60"/>
      <c r="J211" s="39"/>
      <c r="K211" s="60"/>
      <c r="L211" s="39"/>
      <c r="M211" s="60"/>
      <c r="N211" s="39"/>
      <c r="O211" s="2">
        <f t="shared" ref="O211" si="64">SUM(C211:N211)</f>
        <v>0</v>
      </c>
    </row>
    <row r="212" spans="1:15">
      <c r="A212" s="5" t="s">
        <v>508</v>
      </c>
      <c r="B212" s="5" t="s">
        <v>20</v>
      </c>
      <c r="C212" s="58"/>
      <c r="D212" s="59"/>
      <c r="E212" s="58"/>
      <c r="F212" s="39"/>
      <c r="G212" s="58"/>
      <c r="H212" s="39"/>
      <c r="I212" s="60"/>
      <c r="J212" s="39"/>
      <c r="K212" s="60"/>
      <c r="L212" s="39"/>
      <c r="M212" s="60"/>
      <c r="N212" s="39"/>
      <c r="O212" s="2">
        <f t="shared" si="41"/>
        <v>0</v>
      </c>
    </row>
    <row r="213" spans="1:15">
      <c r="A213" s="5" t="s">
        <v>454</v>
      </c>
      <c r="B213" s="5" t="s">
        <v>20</v>
      </c>
      <c r="C213" s="58"/>
      <c r="D213" s="59"/>
      <c r="E213" s="58"/>
      <c r="F213" s="39"/>
      <c r="G213" s="58"/>
      <c r="H213" s="39"/>
      <c r="I213" s="60"/>
      <c r="J213" s="39"/>
      <c r="K213" s="60"/>
      <c r="L213" s="39"/>
      <c r="M213" s="60"/>
      <c r="N213" s="39"/>
      <c r="O213" s="2">
        <f t="shared" ref="O213:O214" si="65">SUM(C213:N213)</f>
        <v>0</v>
      </c>
    </row>
    <row r="214" spans="1:15">
      <c r="A214" s="5" t="s">
        <v>481</v>
      </c>
      <c r="B214" s="5" t="s">
        <v>20</v>
      </c>
      <c r="C214" s="58"/>
      <c r="D214" s="59"/>
      <c r="E214" s="58"/>
      <c r="F214" s="39"/>
      <c r="G214" s="60"/>
      <c r="H214" s="39"/>
      <c r="I214" s="60"/>
      <c r="J214" s="39"/>
      <c r="K214" s="60"/>
      <c r="L214" s="39"/>
      <c r="M214" s="60"/>
      <c r="N214" s="39"/>
      <c r="O214" s="2">
        <f t="shared" si="65"/>
        <v>0</v>
      </c>
    </row>
    <row r="215" spans="1:15">
      <c r="A215" s="5" t="s">
        <v>465</v>
      </c>
      <c r="B215" s="5" t="s">
        <v>20</v>
      </c>
      <c r="C215" s="58"/>
      <c r="D215" s="59"/>
      <c r="E215" s="58"/>
      <c r="F215" s="39"/>
      <c r="G215" s="58"/>
      <c r="H215" s="39"/>
      <c r="I215" s="60"/>
      <c r="J215" s="39"/>
      <c r="K215" s="60"/>
      <c r="L215" s="39"/>
      <c r="M215" s="60"/>
      <c r="N215" s="39"/>
      <c r="O215" s="2">
        <f t="shared" ref="O215" si="66">SUM(C215:N215)</f>
        <v>0</v>
      </c>
    </row>
    <row r="216" spans="1:15">
      <c r="A216" s="5" t="s">
        <v>452</v>
      </c>
      <c r="B216" s="5" t="s">
        <v>20</v>
      </c>
      <c r="C216" s="58"/>
      <c r="D216" s="39"/>
      <c r="E216" s="58"/>
      <c r="F216" s="59"/>
      <c r="G216" s="58"/>
      <c r="H216" s="59"/>
      <c r="I216" s="58"/>
      <c r="J216" s="59"/>
      <c r="K216" s="58"/>
      <c r="L216" s="59"/>
      <c r="M216" s="58"/>
      <c r="N216" s="59"/>
      <c r="O216" s="2">
        <f t="shared" si="41"/>
        <v>0</v>
      </c>
    </row>
    <row r="217" spans="1:15">
      <c r="A217" s="5" t="s">
        <v>444</v>
      </c>
      <c r="B217" s="5" t="s">
        <v>20</v>
      </c>
      <c r="C217" s="58"/>
      <c r="D217" s="39"/>
      <c r="E217" s="58"/>
      <c r="F217" s="59"/>
      <c r="G217" s="58"/>
      <c r="H217" s="59"/>
      <c r="I217" s="58"/>
      <c r="J217" s="59"/>
      <c r="K217" s="58"/>
      <c r="L217" s="59"/>
      <c r="M217" s="58"/>
      <c r="N217" s="59"/>
      <c r="O217" s="2">
        <f t="shared" ref="O217:O219" si="67">SUM(C217:N217)</f>
        <v>0</v>
      </c>
    </row>
    <row r="218" spans="1:15">
      <c r="A218" s="5" t="s">
        <v>496</v>
      </c>
      <c r="B218" s="5" t="s">
        <v>20</v>
      </c>
      <c r="C218" s="58"/>
      <c r="D218" s="39"/>
      <c r="E218" s="58"/>
      <c r="F218" s="59"/>
      <c r="G218" s="58"/>
      <c r="H218" s="59"/>
      <c r="I218" s="58"/>
      <c r="J218" s="59"/>
      <c r="K218" s="58"/>
      <c r="L218" s="59"/>
      <c r="M218" s="58"/>
      <c r="N218" s="59"/>
      <c r="O218" s="2">
        <f t="shared" si="67"/>
        <v>0</v>
      </c>
    </row>
    <row r="219" spans="1:15">
      <c r="A219" s="5" t="s">
        <v>459</v>
      </c>
      <c r="B219" s="5" t="s">
        <v>20</v>
      </c>
      <c r="C219" s="58"/>
      <c r="D219" s="39"/>
      <c r="E219" s="58"/>
      <c r="F219" s="59"/>
      <c r="G219" s="58"/>
      <c r="H219" s="59"/>
      <c r="I219" s="58"/>
      <c r="J219" s="59"/>
      <c r="K219" s="58"/>
      <c r="L219" s="59"/>
      <c r="M219" s="58"/>
      <c r="N219" s="59"/>
      <c r="O219" s="2">
        <f t="shared" si="67"/>
        <v>0</v>
      </c>
    </row>
    <row r="220" spans="1:15">
      <c r="A220" s="5" t="s">
        <v>569</v>
      </c>
      <c r="B220" s="5" t="s">
        <v>20</v>
      </c>
      <c r="C220" s="58"/>
      <c r="D220" s="39"/>
      <c r="E220" s="58"/>
      <c r="F220" s="59"/>
      <c r="G220" s="58"/>
      <c r="H220" s="59"/>
      <c r="I220" s="58"/>
      <c r="J220" s="59">
        <v>1</v>
      </c>
      <c r="K220" s="58"/>
      <c r="L220" s="59"/>
      <c r="M220" s="58"/>
      <c r="N220" s="59"/>
      <c r="O220" s="2">
        <f t="shared" ref="O220" si="68">SUM(C220:N220)</f>
        <v>1</v>
      </c>
    </row>
    <row r="221" spans="1:15">
      <c r="A221" s="5" t="s">
        <v>364</v>
      </c>
      <c r="B221" s="5" t="s">
        <v>20</v>
      </c>
      <c r="C221" s="58"/>
      <c r="D221" s="39"/>
      <c r="E221" s="58"/>
      <c r="F221" s="59"/>
      <c r="G221" s="58"/>
      <c r="H221" s="59"/>
      <c r="I221" s="58"/>
      <c r="J221" s="59"/>
      <c r="K221" s="58"/>
      <c r="L221" s="59"/>
      <c r="M221" s="58"/>
      <c r="N221" s="59"/>
      <c r="O221" s="2">
        <f t="shared" si="41"/>
        <v>0</v>
      </c>
    </row>
    <row r="222" spans="1:15">
      <c r="A222" s="5" t="s">
        <v>350</v>
      </c>
      <c r="B222" s="5" t="s">
        <v>20</v>
      </c>
      <c r="C222" s="58"/>
      <c r="D222" s="59"/>
      <c r="E222" s="58"/>
      <c r="F222" s="39"/>
      <c r="G222" s="60"/>
      <c r="H222" s="39"/>
      <c r="I222" s="60"/>
      <c r="J222" s="39"/>
      <c r="K222" s="60"/>
      <c r="L222" s="39"/>
      <c r="M222" s="60"/>
      <c r="N222" s="39"/>
      <c r="O222" s="2">
        <f t="shared" si="41"/>
        <v>0</v>
      </c>
    </row>
    <row r="223" spans="1:15">
      <c r="A223" s="5" t="s">
        <v>514</v>
      </c>
      <c r="B223" s="5" t="s">
        <v>20</v>
      </c>
      <c r="C223" s="58"/>
      <c r="D223" s="59"/>
      <c r="E223" s="58"/>
      <c r="F223" s="39"/>
      <c r="G223" s="60"/>
      <c r="H223" s="39"/>
      <c r="I223" s="60"/>
      <c r="J223" s="39"/>
      <c r="K223" s="60"/>
      <c r="L223" s="39"/>
      <c r="M223" s="60"/>
      <c r="N223" s="39"/>
      <c r="O223" s="2">
        <f t="shared" ref="O223" si="69">SUM(C223:N223)</f>
        <v>0</v>
      </c>
    </row>
    <row r="224" spans="1:15">
      <c r="A224" s="5" t="s">
        <v>385</v>
      </c>
      <c r="B224" s="5" t="s">
        <v>20</v>
      </c>
      <c r="C224" s="58"/>
      <c r="D224" s="59"/>
      <c r="E224" s="58"/>
      <c r="F224" s="39"/>
      <c r="G224" s="60"/>
      <c r="H224" s="39"/>
      <c r="I224" s="60"/>
      <c r="J224" s="39"/>
      <c r="K224" s="60"/>
      <c r="L224" s="39"/>
      <c r="M224" s="60"/>
      <c r="N224" s="39"/>
      <c r="O224" s="2">
        <f t="shared" si="41"/>
        <v>0</v>
      </c>
    </row>
    <row r="225" spans="1:15">
      <c r="A225" s="5" t="s">
        <v>529</v>
      </c>
      <c r="B225" s="5" t="s">
        <v>20</v>
      </c>
      <c r="C225" s="58"/>
      <c r="D225" s="59"/>
      <c r="E225" s="58"/>
      <c r="F225" s="39"/>
      <c r="G225" s="60"/>
      <c r="H225" s="39"/>
      <c r="I225" s="60"/>
      <c r="J225" s="39"/>
      <c r="K225" s="60"/>
      <c r="L225" s="39"/>
      <c r="M225" s="60"/>
      <c r="N225" s="39"/>
      <c r="O225" s="2">
        <f t="shared" ref="O225" si="70">SUM(C225:N225)</f>
        <v>0</v>
      </c>
    </row>
    <row r="226" spans="1:15">
      <c r="A226" s="5" t="s">
        <v>511</v>
      </c>
      <c r="B226" s="5" t="s">
        <v>20</v>
      </c>
      <c r="C226" s="58"/>
      <c r="D226" s="59"/>
      <c r="E226" s="58"/>
      <c r="F226" s="39"/>
      <c r="G226" s="60"/>
      <c r="H226" s="39"/>
      <c r="I226" s="60"/>
      <c r="J226" s="39"/>
      <c r="K226" s="60"/>
      <c r="L226" s="39"/>
      <c r="M226" s="60"/>
      <c r="N226" s="39"/>
      <c r="O226" s="2">
        <f t="shared" si="41"/>
        <v>0</v>
      </c>
    </row>
    <row r="227" spans="1:15">
      <c r="A227" s="5" t="s">
        <v>520</v>
      </c>
      <c r="B227" s="5" t="s">
        <v>20</v>
      </c>
      <c r="C227" s="58"/>
      <c r="D227" s="59"/>
      <c r="E227" s="58"/>
      <c r="F227" s="39"/>
      <c r="G227" s="60"/>
      <c r="H227" s="39">
        <v>1</v>
      </c>
      <c r="I227" s="60"/>
      <c r="J227" s="39"/>
      <c r="K227" s="60"/>
      <c r="L227" s="39"/>
      <c r="M227" s="60"/>
      <c r="N227" s="39"/>
      <c r="O227" s="2">
        <f t="shared" ref="O227" si="71">SUM(C227:N227)</f>
        <v>1</v>
      </c>
    </row>
    <row r="228" spans="1:15">
      <c r="A228" s="5" t="s">
        <v>482</v>
      </c>
      <c r="B228" s="5" t="s">
        <v>20</v>
      </c>
      <c r="C228" s="58"/>
      <c r="D228" s="59"/>
      <c r="E228" s="58"/>
      <c r="F228" s="39"/>
      <c r="G228" s="60"/>
      <c r="H228" s="39"/>
      <c r="I228" s="60"/>
      <c r="J228" s="39"/>
      <c r="K228" s="60"/>
      <c r="L228" s="39"/>
      <c r="M228" s="60"/>
      <c r="N228" s="39"/>
      <c r="O228" s="2">
        <f t="shared" ref="O228" si="72">SUM(C228:N228)</f>
        <v>0</v>
      </c>
    </row>
    <row r="229" spans="1:15">
      <c r="A229" s="5" t="s">
        <v>534</v>
      </c>
      <c r="B229" s="5" t="s">
        <v>20</v>
      </c>
      <c r="C229" s="58"/>
      <c r="D229" s="59"/>
      <c r="E229" s="58"/>
      <c r="F229" s="39"/>
      <c r="G229" s="60"/>
      <c r="H229" s="39"/>
      <c r="I229" s="60"/>
      <c r="J229" s="39"/>
      <c r="K229" s="60"/>
      <c r="L229" s="39"/>
      <c r="M229" s="60"/>
      <c r="N229" s="39"/>
      <c r="O229" s="2">
        <f t="shared" ref="O229" si="73">SUM(C229:N229)</f>
        <v>0</v>
      </c>
    </row>
    <row r="230" spans="1:15">
      <c r="A230" s="5" t="s">
        <v>393</v>
      </c>
      <c r="B230" s="5" t="s">
        <v>20</v>
      </c>
      <c r="C230" s="58"/>
      <c r="D230" s="59"/>
      <c r="E230" s="58"/>
      <c r="F230" s="39"/>
      <c r="G230" s="60"/>
      <c r="H230" s="39"/>
      <c r="I230" s="60"/>
      <c r="J230" s="39">
        <v>1</v>
      </c>
      <c r="K230" s="60"/>
      <c r="L230" s="39"/>
      <c r="M230" s="60"/>
      <c r="N230" s="39"/>
      <c r="O230" s="2">
        <f t="shared" si="41"/>
        <v>1</v>
      </c>
    </row>
    <row r="231" spans="1:15">
      <c r="A231" s="5" t="s">
        <v>392</v>
      </c>
      <c r="B231" s="5" t="s">
        <v>20</v>
      </c>
      <c r="C231" s="58"/>
      <c r="D231" s="59"/>
      <c r="E231" s="58"/>
      <c r="F231" s="39"/>
      <c r="G231" s="60"/>
      <c r="H231" s="39"/>
      <c r="I231" s="60"/>
      <c r="J231" s="39"/>
      <c r="K231" s="60"/>
      <c r="L231" s="39"/>
      <c r="M231" s="60"/>
      <c r="N231" s="39"/>
      <c r="O231" s="2">
        <f t="shared" si="41"/>
        <v>0</v>
      </c>
    </row>
    <row r="232" spans="1:15">
      <c r="A232" s="5" t="s">
        <v>484</v>
      </c>
      <c r="B232" s="5" t="s">
        <v>20</v>
      </c>
      <c r="C232" s="58"/>
      <c r="D232" s="59"/>
      <c r="E232" s="58"/>
      <c r="F232" s="39"/>
      <c r="G232" s="60"/>
      <c r="H232" s="39"/>
      <c r="I232" s="60"/>
      <c r="J232" s="39"/>
      <c r="K232" s="60"/>
      <c r="L232" s="39"/>
      <c r="M232" s="60"/>
      <c r="N232" s="39"/>
      <c r="O232" s="2">
        <f t="shared" ref="O232" si="74">SUM(C232:N232)</f>
        <v>0</v>
      </c>
    </row>
    <row r="233" spans="1:15">
      <c r="A233" s="5" t="s">
        <v>570</v>
      </c>
      <c r="B233" s="5" t="s">
        <v>20</v>
      </c>
      <c r="C233" s="58"/>
      <c r="D233" s="59"/>
      <c r="E233" s="58"/>
      <c r="F233" s="39"/>
      <c r="G233" s="60"/>
      <c r="H233" s="39"/>
      <c r="I233" s="60"/>
      <c r="J233" s="39">
        <v>1</v>
      </c>
      <c r="K233" s="60"/>
      <c r="L233" s="39"/>
      <c r="M233" s="60"/>
      <c r="N233" s="39"/>
      <c r="O233" s="2">
        <f t="shared" ref="O233" si="75">SUM(C233:N233)</f>
        <v>1</v>
      </c>
    </row>
    <row r="234" spans="1:15">
      <c r="A234" s="5" t="s">
        <v>387</v>
      </c>
      <c r="B234" s="5" t="s">
        <v>20</v>
      </c>
      <c r="C234" s="58"/>
      <c r="D234" s="59"/>
      <c r="E234" s="58"/>
      <c r="F234" s="39"/>
      <c r="G234" s="60"/>
      <c r="H234" s="39"/>
      <c r="I234" s="60"/>
      <c r="J234" s="39"/>
      <c r="K234" s="60"/>
      <c r="L234" s="39"/>
      <c r="M234" s="60"/>
      <c r="N234" s="39"/>
      <c r="O234" s="2">
        <f t="shared" si="41"/>
        <v>0</v>
      </c>
    </row>
    <row r="235" spans="1:15">
      <c r="A235" s="5" t="s">
        <v>365</v>
      </c>
      <c r="B235" s="5" t="s">
        <v>20</v>
      </c>
      <c r="C235" s="58"/>
      <c r="D235" s="59">
        <v>1</v>
      </c>
      <c r="E235" s="58"/>
      <c r="F235" s="39"/>
      <c r="G235" s="60"/>
      <c r="H235" s="39"/>
      <c r="I235" s="60"/>
      <c r="J235" s="39"/>
      <c r="K235" s="60"/>
      <c r="L235" s="39"/>
      <c r="M235" s="60"/>
      <c r="N235" s="39"/>
      <c r="O235" s="2">
        <f t="shared" si="41"/>
        <v>1</v>
      </c>
    </row>
    <row r="236" spans="1:15">
      <c r="A236" s="5" t="s">
        <v>515</v>
      </c>
      <c r="B236" s="5" t="s">
        <v>20</v>
      </c>
      <c r="C236" s="58"/>
      <c r="D236" s="59"/>
      <c r="E236" s="58"/>
      <c r="F236" s="39"/>
      <c r="G236" s="60"/>
      <c r="H236" s="39"/>
      <c r="I236" s="60"/>
      <c r="J236" s="39"/>
      <c r="K236" s="60"/>
      <c r="L236" s="39"/>
      <c r="M236" s="60"/>
      <c r="N236" s="39"/>
      <c r="O236" s="2">
        <f t="shared" ref="O236:O237" si="76">SUM(C236:N236)</f>
        <v>0</v>
      </c>
    </row>
    <row r="237" spans="1:15">
      <c r="A237" s="5" t="s">
        <v>571</v>
      </c>
      <c r="B237" s="5" t="s">
        <v>20</v>
      </c>
      <c r="C237" s="58"/>
      <c r="D237" s="59"/>
      <c r="E237" s="58"/>
      <c r="F237" s="39"/>
      <c r="G237" s="60"/>
      <c r="H237" s="39"/>
      <c r="I237" s="60"/>
      <c r="J237" s="39">
        <v>1</v>
      </c>
      <c r="K237" s="60"/>
      <c r="L237" s="39"/>
      <c r="M237" s="60"/>
      <c r="N237" s="39"/>
      <c r="O237" s="2">
        <f t="shared" si="76"/>
        <v>1</v>
      </c>
    </row>
    <row r="238" spans="1:15">
      <c r="A238" s="5" t="s">
        <v>545</v>
      </c>
      <c r="B238" s="5" t="s">
        <v>20</v>
      </c>
      <c r="C238" s="58">
        <v>1</v>
      </c>
      <c r="D238" s="59"/>
      <c r="E238" s="58"/>
      <c r="F238" s="39"/>
      <c r="G238" s="60"/>
      <c r="H238" s="39"/>
      <c r="I238" s="60"/>
      <c r="J238" s="39"/>
      <c r="K238" s="60"/>
      <c r="L238" s="39"/>
      <c r="M238" s="60"/>
      <c r="N238" s="39"/>
      <c r="O238" s="2">
        <f t="shared" ref="O238:O239" si="77">SUM(C238:N238)</f>
        <v>1</v>
      </c>
    </row>
    <row r="239" spans="1:15">
      <c r="A239" s="5" t="s">
        <v>502</v>
      </c>
      <c r="B239" s="5" t="s">
        <v>20</v>
      </c>
      <c r="C239" s="58"/>
      <c r="D239" s="59"/>
      <c r="E239" s="58"/>
      <c r="F239" s="39"/>
      <c r="G239" s="60"/>
      <c r="H239" s="39"/>
      <c r="I239" s="60"/>
      <c r="J239" s="39">
        <v>1</v>
      </c>
      <c r="K239" s="60"/>
      <c r="L239" s="39"/>
      <c r="M239" s="60"/>
      <c r="N239" s="39"/>
      <c r="O239" s="2">
        <f t="shared" si="77"/>
        <v>1</v>
      </c>
    </row>
    <row r="240" spans="1:15">
      <c r="A240" s="5" t="s">
        <v>69</v>
      </c>
      <c r="B240" s="5" t="s">
        <v>20</v>
      </c>
      <c r="C240" s="58"/>
      <c r="D240" s="59"/>
      <c r="E240" s="58"/>
      <c r="F240" s="39"/>
      <c r="G240" s="60"/>
      <c r="H240" s="39"/>
      <c r="I240" s="60"/>
      <c r="J240" s="39"/>
      <c r="K240" s="60"/>
      <c r="L240" s="39"/>
      <c r="M240" s="60"/>
      <c r="N240" s="39"/>
      <c r="O240" s="2">
        <f t="shared" si="41"/>
        <v>0</v>
      </c>
    </row>
    <row r="241" spans="1:15">
      <c r="A241" s="5" t="s">
        <v>68</v>
      </c>
      <c r="B241" s="5" t="s">
        <v>20</v>
      </c>
      <c r="C241" s="58"/>
      <c r="D241" s="59"/>
      <c r="E241" s="58"/>
      <c r="F241" s="39"/>
      <c r="G241" s="60"/>
      <c r="H241" s="39"/>
      <c r="I241" s="60"/>
      <c r="J241" s="39"/>
      <c r="K241" s="60"/>
      <c r="L241" s="39"/>
      <c r="M241" s="60"/>
      <c r="N241" s="39"/>
      <c r="O241" s="2">
        <f t="shared" si="41"/>
        <v>0</v>
      </c>
    </row>
    <row r="242" spans="1:15">
      <c r="A242" s="5" t="s">
        <v>355</v>
      </c>
      <c r="B242" s="5" t="s">
        <v>20</v>
      </c>
      <c r="C242" s="58"/>
      <c r="D242" s="59"/>
      <c r="E242" s="58"/>
      <c r="F242" s="39"/>
      <c r="G242" s="60"/>
      <c r="H242" s="39"/>
      <c r="I242" s="60"/>
      <c r="J242" s="39"/>
      <c r="K242" s="60"/>
      <c r="L242" s="39"/>
      <c r="M242" s="60"/>
      <c r="N242" s="39"/>
      <c r="O242" s="2">
        <f t="shared" si="41"/>
        <v>0</v>
      </c>
    </row>
    <row r="243" spans="1:15">
      <c r="A243" s="5" t="s">
        <v>397</v>
      </c>
      <c r="B243" s="5" t="s">
        <v>20</v>
      </c>
      <c r="C243" s="58"/>
      <c r="D243" s="59"/>
      <c r="E243" s="58"/>
      <c r="F243" s="39"/>
      <c r="G243" s="60"/>
      <c r="H243" s="39"/>
      <c r="I243" s="60"/>
      <c r="J243" s="39"/>
      <c r="K243" s="60"/>
      <c r="L243" s="39"/>
      <c r="M243" s="60"/>
      <c r="N243" s="39"/>
      <c r="O243" s="2">
        <f t="shared" ref="O243" si="78">SUM(C243:N243)</f>
        <v>0</v>
      </c>
    </row>
    <row r="244" spans="1:15">
      <c r="A244" s="5" t="s">
        <v>538</v>
      </c>
      <c r="B244" s="5" t="s">
        <v>20</v>
      </c>
      <c r="C244" s="58"/>
      <c r="D244" s="39"/>
      <c r="E244" s="58"/>
      <c r="F244" s="59"/>
      <c r="G244" s="58"/>
      <c r="H244" s="59"/>
      <c r="I244" s="58"/>
      <c r="J244" s="59"/>
      <c r="K244" s="58"/>
      <c r="L244" s="59"/>
      <c r="M244" s="58"/>
      <c r="N244" s="59"/>
      <c r="O244" s="2">
        <f t="shared" si="41"/>
        <v>0</v>
      </c>
    </row>
    <row r="245" spans="1:15">
      <c r="A245" s="5" t="s">
        <v>402</v>
      </c>
      <c r="B245" s="5" t="s">
        <v>20</v>
      </c>
      <c r="C245" s="58"/>
      <c r="D245" s="39"/>
      <c r="E245" s="58"/>
      <c r="F245" s="59"/>
      <c r="G245" s="58"/>
      <c r="H245" s="59"/>
      <c r="I245" s="58"/>
      <c r="J245" s="59"/>
      <c r="K245" s="58"/>
      <c r="L245" s="59"/>
      <c r="M245" s="58"/>
      <c r="N245" s="59"/>
      <c r="O245" s="2">
        <f t="shared" ref="O245" si="79">SUM(C245:N245)</f>
        <v>0</v>
      </c>
    </row>
    <row r="246" spans="1:15">
      <c r="A246" s="5" t="s">
        <v>351</v>
      </c>
      <c r="B246" s="5" t="s">
        <v>20</v>
      </c>
      <c r="C246" s="58"/>
      <c r="D246" s="39"/>
      <c r="E246" s="58"/>
      <c r="F246" s="59"/>
      <c r="G246" s="58"/>
      <c r="H246" s="59"/>
      <c r="I246" s="58"/>
      <c r="J246" s="59"/>
      <c r="K246" s="58"/>
      <c r="L246" s="59"/>
      <c r="M246" s="58"/>
      <c r="N246" s="59"/>
      <c r="O246" s="2">
        <f t="shared" si="41"/>
        <v>0</v>
      </c>
    </row>
    <row r="247" spans="1:15">
      <c r="A247" s="5" t="s">
        <v>551</v>
      </c>
      <c r="B247" s="5" t="s">
        <v>20</v>
      </c>
      <c r="C247" s="58"/>
      <c r="D247" s="39"/>
      <c r="E247" s="58"/>
      <c r="F247" s="59">
        <v>1</v>
      </c>
      <c r="G247" s="58"/>
      <c r="H247" s="59">
        <v>1</v>
      </c>
      <c r="I247" s="58"/>
      <c r="J247" s="59">
        <v>1</v>
      </c>
      <c r="K247" s="58"/>
      <c r="L247" s="59"/>
      <c r="M247" s="58"/>
      <c r="N247" s="59"/>
      <c r="O247" s="2">
        <f t="shared" ref="O247:O249" si="80">SUM(C247:N247)</f>
        <v>3</v>
      </c>
    </row>
    <row r="248" spans="1:15">
      <c r="A248" s="5" t="s">
        <v>550</v>
      </c>
      <c r="B248" s="5" t="s">
        <v>20</v>
      </c>
      <c r="C248" s="58"/>
      <c r="D248" s="39">
        <v>1</v>
      </c>
      <c r="E248" s="58"/>
      <c r="F248" s="59"/>
      <c r="G248" s="58"/>
      <c r="H248" s="59"/>
      <c r="I248" s="58"/>
      <c r="J248" s="59"/>
      <c r="K248" s="58"/>
      <c r="L248" s="59"/>
      <c r="M248" s="58"/>
      <c r="N248" s="59"/>
      <c r="O248" s="2">
        <f t="shared" si="80"/>
        <v>1</v>
      </c>
    </row>
    <row r="249" spans="1:15">
      <c r="A249" s="5" t="s">
        <v>531</v>
      </c>
      <c r="B249" s="5" t="s">
        <v>20</v>
      </c>
      <c r="C249" s="58"/>
      <c r="D249" s="39"/>
      <c r="E249" s="58"/>
      <c r="F249" s="59"/>
      <c r="G249" s="58"/>
      <c r="H249" s="59"/>
      <c r="I249" s="58"/>
      <c r="J249" s="59"/>
      <c r="K249" s="58"/>
      <c r="L249" s="59"/>
      <c r="M249" s="58"/>
      <c r="N249" s="59"/>
      <c r="O249" s="2">
        <f t="shared" si="80"/>
        <v>0</v>
      </c>
    </row>
    <row r="250" spans="1:15">
      <c r="A250" s="5" t="s">
        <v>398</v>
      </c>
      <c r="B250" s="5" t="s">
        <v>20</v>
      </c>
      <c r="C250" s="58"/>
      <c r="D250" s="39"/>
      <c r="E250" s="58"/>
      <c r="F250" s="59"/>
      <c r="G250" s="58"/>
      <c r="H250" s="59"/>
      <c r="I250" s="58"/>
      <c r="J250" s="59"/>
      <c r="K250" s="58"/>
      <c r="L250" s="59"/>
      <c r="M250" s="58"/>
      <c r="N250" s="59"/>
      <c r="O250" s="2">
        <f t="shared" ref="O250" si="81">SUM(C250:N250)</f>
        <v>0</v>
      </c>
    </row>
    <row r="251" spans="1:15">
      <c r="A251" s="5" t="s">
        <v>535</v>
      </c>
      <c r="B251" s="5" t="s">
        <v>20</v>
      </c>
      <c r="C251" s="58"/>
      <c r="D251" s="39"/>
      <c r="E251" s="58"/>
      <c r="F251" s="59"/>
      <c r="G251" s="58"/>
      <c r="H251" s="59"/>
      <c r="I251" s="58"/>
      <c r="J251" s="59"/>
      <c r="K251" s="58"/>
      <c r="L251" s="59"/>
      <c r="M251" s="58"/>
      <c r="N251" s="59"/>
      <c r="O251" s="2">
        <f t="shared" ref="O251" si="82">SUM(C251:N251)</f>
        <v>0</v>
      </c>
    </row>
    <row r="252" spans="1:15">
      <c r="A252" s="5" t="s">
        <v>367</v>
      </c>
      <c r="B252" s="5" t="s">
        <v>20</v>
      </c>
      <c r="C252" s="58"/>
      <c r="D252" s="39"/>
      <c r="E252" s="58"/>
      <c r="F252" s="59"/>
      <c r="G252" s="58"/>
      <c r="H252" s="59"/>
      <c r="I252" s="58"/>
      <c r="J252" s="59"/>
      <c r="K252" s="58"/>
      <c r="L252" s="59"/>
      <c r="M252" s="58"/>
      <c r="N252" s="59"/>
      <c r="O252" s="2">
        <f t="shared" si="41"/>
        <v>0</v>
      </c>
    </row>
    <row r="253" spans="1:15">
      <c r="A253" s="5" t="s">
        <v>506</v>
      </c>
      <c r="B253" s="5" t="s">
        <v>20</v>
      </c>
      <c r="C253" s="58"/>
      <c r="D253" s="39"/>
      <c r="E253" s="58"/>
      <c r="F253" s="59"/>
      <c r="G253" s="58"/>
      <c r="H253" s="59"/>
      <c r="I253" s="58"/>
      <c r="J253" s="59"/>
      <c r="K253" s="58"/>
      <c r="L253" s="59"/>
      <c r="M253" s="58"/>
      <c r="N253" s="59"/>
      <c r="O253" s="2">
        <f t="shared" ref="O253" si="83">SUM(C253:N253)</f>
        <v>0</v>
      </c>
    </row>
    <row r="254" spans="1:15">
      <c r="A254" s="5" t="s">
        <v>372</v>
      </c>
      <c r="B254" s="5" t="s">
        <v>20</v>
      </c>
      <c r="C254" s="58"/>
      <c r="D254" s="39"/>
      <c r="E254" s="58"/>
      <c r="F254" s="59"/>
      <c r="G254" s="58"/>
      <c r="H254" s="59"/>
      <c r="I254" s="58"/>
      <c r="J254" s="59"/>
      <c r="K254" s="58"/>
      <c r="L254" s="59"/>
      <c r="M254" s="58"/>
      <c r="N254" s="59"/>
      <c r="O254" s="2">
        <f t="shared" si="41"/>
        <v>0</v>
      </c>
    </row>
    <row r="255" spans="1:15">
      <c r="A255" s="5" t="s">
        <v>67</v>
      </c>
      <c r="B255" s="5" t="s">
        <v>20</v>
      </c>
      <c r="C255" s="58"/>
      <c r="D255" s="39"/>
      <c r="E255" s="58"/>
      <c r="F255" s="59"/>
      <c r="G255" s="58"/>
      <c r="H255" s="59"/>
      <c r="I255" s="58"/>
      <c r="J255" s="59"/>
      <c r="K255" s="58"/>
      <c r="L255" s="59"/>
      <c r="M255" s="58"/>
      <c r="N255" s="59"/>
      <c r="O255" s="2">
        <f t="shared" si="41"/>
        <v>0</v>
      </c>
    </row>
    <row r="256" spans="1:15">
      <c r="A256" s="5" t="s">
        <v>497</v>
      </c>
      <c r="B256" s="5" t="s">
        <v>20</v>
      </c>
      <c r="C256" s="58"/>
      <c r="D256" s="39"/>
      <c r="E256" s="58"/>
      <c r="F256" s="59"/>
      <c r="G256" s="58"/>
      <c r="H256" s="59">
        <v>1</v>
      </c>
      <c r="I256" s="58"/>
      <c r="J256" s="59"/>
      <c r="K256" s="58"/>
      <c r="L256" s="59"/>
      <c r="M256" s="58"/>
      <c r="N256" s="59"/>
      <c r="O256" s="2">
        <f t="shared" ref="O256" si="84">SUM(C256:N256)</f>
        <v>1</v>
      </c>
    </row>
    <row r="257" spans="1:15">
      <c r="A257" s="5" t="s">
        <v>356</v>
      </c>
      <c r="B257" s="5" t="s">
        <v>20</v>
      </c>
      <c r="C257" s="58"/>
      <c r="D257" s="39"/>
      <c r="E257" s="58"/>
      <c r="F257" s="59"/>
      <c r="G257" s="58"/>
      <c r="H257" s="59"/>
      <c r="I257" s="58"/>
      <c r="J257" s="59"/>
      <c r="K257" s="58"/>
      <c r="L257" s="59"/>
      <c r="M257" s="58"/>
      <c r="N257" s="59"/>
      <c r="O257" s="2">
        <f t="shared" si="41"/>
        <v>0</v>
      </c>
    </row>
    <row r="258" spans="1:15">
      <c r="A258" s="5" t="s">
        <v>394</v>
      </c>
      <c r="B258" s="5" t="s">
        <v>20</v>
      </c>
      <c r="C258" s="58"/>
      <c r="D258" s="39">
        <v>1</v>
      </c>
      <c r="E258" s="58">
        <v>1</v>
      </c>
      <c r="F258" s="59">
        <v>1</v>
      </c>
      <c r="G258" s="58"/>
      <c r="H258" s="59"/>
      <c r="I258" s="58"/>
      <c r="J258" s="59">
        <v>1</v>
      </c>
      <c r="K258" s="58"/>
      <c r="L258" s="59"/>
      <c r="M258" s="58"/>
      <c r="N258" s="59"/>
      <c r="O258" s="2">
        <f t="shared" ref="O258:O438" si="85">SUM(C258:N258)</f>
        <v>4</v>
      </c>
    </row>
    <row r="259" spans="1:15">
      <c r="A259" s="5" t="s">
        <v>352</v>
      </c>
      <c r="B259" s="5" t="s">
        <v>20</v>
      </c>
      <c r="C259" s="58"/>
      <c r="D259" s="39"/>
      <c r="E259" s="58"/>
      <c r="F259" s="59"/>
      <c r="G259" s="58"/>
      <c r="H259" s="59"/>
      <c r="I259" s="58"/>
      <c r="J259" s="59"/>
      <c r="K259" s="58"/>
      <c r="L259" s="59"/>
      <c r="M259" s="58"/>
      <c r="N259" s="59"/>
      <c r="O259" s="2">
        <f>SUM(C259:N259)</f>
        <v>0</v>
      </c>
    </row>
    <row r="260" spans="1:15">
      <c r="A260" s="5" t="s">
        <v>488</v>
      </c>
      <c r="B260" s="5" t="s">
        <v>20</v>
      </c>
      <c r="C260" s="58"/>
      <c r="D260" s="39"/>
      <c r="E260" s="58"/>
      <c r="F260" s="59"/>
      <c r="G260" s="58"/>
      <c r="H260" s="59"/>
      <c r="I260" s="58"/>
      <c r="J260" s="59"/>
      <c r="K260" s="58"/>
      <c r="L260" s="59"/>
      <c r="M260" s="58"/>
      <c r="N260" s="59"/>
      <c r="O260" s="2">
        <f>SUM(C260:N260)</f>
        <v>0</v>
      </c>
    </row>
    <row r="261" spans="1:15">
      <c r="A261" s="5" t="s">
        <v>419</v>
      </c>
      <c r="B261" s="5" t="s">
        <v>20</v>
      </c>
      <c r="C261" s="58"/>
      <c r="D261" s="39"/>
      <c r="E261" s="58"/>
      <c r="F261" s="59"/>
      <c r="G261" s="58"/>
      <c r="H261" s="59"/>
      <c r="I261" s="58"/>
      <c r="J261" s="59"/>
      <c r="K261" s="58"/>
      <c r="L261" s="59"/>
      <c r="M261" s="58"/>
      <c r="N261" s="59"/>
      <c r="O261" s="2">
        <f>SUM(C261:N261)</f>
        <v>0</v>
      </c>
    </row>
    <row r="262" spans="1:15">
      <c r="A262" s="5" t="s">
        <v>66</v>
      </c>
      <c r="B262" s="5" t="s">
        <v>20</v>
      </c>
      <c r="C262" s="58"/>
      <c r="D262" s="39"/>
      <c r="E262" s="58"/>
      <c r="F262" s="59"/>
      <c r="G262" s="58">
        <v>1</v>
      </c>
      <c r="H262" s="59"/>
      <c r="I262" s="58"/>
      <c r="J262" s="59">
        <v>2</v>
      </c>
      <c r="K262" s="58"/>
      <c r="L262" s="59"/>
      <c r="M262" s="58"/>
      <c r="N262" s="59"/>
      <c r="O262" s="2">
        <f t="shared" si="85"/>
        <v>3</v>
      </c>
    </row>
    <row r="263" spans="1:15">
      <c r="A263" s="5" t="s">
        <v>422</v>
      </c>
      <c r="B263" s="5" t="s">
        <v>20</v>
      </c>
      <c r="C263" s="58"/>
      <c r="D263" s="39"/>
      <c r="E263" s="58"/>
      <c r="F263" s="59"/>
      <c r="G263" s="58"/>
      <c r="H263" s="59"/>
      <c r="I263" s="58"/>
      <c r="J263" s="59"/>
      <c r="K263" s="58"/>
      <c r="L263" s="59"/>
      <c r="M263" s="58"/>
      <c r="N263" s="59"/>
      <c r="O263" s="2">
        <f t="shared" ref="O263" si="86">SUM(C263:N263)</f>
        <v>0</v>
      </c>
    </row>
    <row r="264" spans="1:15">
      <c r="A264" s="5" t="s">
        <v>353</v>
      </c>
      <c r="B264" s="5" t="s">
        <v>20</v>
      </c>
      <c r="C264" s="58"/>
      <c r="D264" s="39"/>
      <c r="E264" s="58">
        <v>1</v>
      </c>
      <c r="F264" s="59">
        <v>4</v>
      </c>
      <c r="G264" s="58"/>
      <c r="H264" s="59">
        <v>1</v>
      </c>
      <c r="I264" s="58"/>
      <c r="J264" s="59"/>
      <c r="K264" s="58"/>
      <c r="L264" s="59"/>
      <c r="M264" s="58"/>
      <c r="N264" s="59"/>
      <c r="O264" s="2">
        <f>SUM(C264:N264)</f>
        <v>6</v>
      </c>
    </row>
    <row r="265" spans="1:15">
      <c r="A265" s="5" t="s">
        <v>516</v>
      </c>
      <c r="B265" s="5" t="s">
        <v>20</v>
      </c>
      <c r="C265" s="58"/>
      <c r="D265" s="39"/>
      <c r="E265" s="58"/>
      <c r="F265" s="59"/>
      <c r="G265" s="58"/>
      <c r="H265" s="59"/>
      <c r="I265" s="58"/>
      <c r="J265" s="59"/>
      <c r="K265" s="58"/>
      <c r="L265" s="59"/>
      <c r="M265" s="58"/>
      <c r="N265" s="59"/>
      <c r="O265" s="2">
        <f t="shared" ref="O265" si="87">SUM(C265:N265)</f>
        <v>0</v>
      </c>
    </row>
    <row r="266" spans="1:15">
      <c r="A266" s="5" t="s">
        <v>386</v>
      </c>
      <c r="B266" s="5" t="s">
        <v>20</v>
      </c>
      <c r="C266" s="58"/>
      <c r="D266" s="39"/>
      <c r="E266" s="58"/>
      <c r="F266" s="59"/>
      <c r="G266" s="58"/>
      <c r="H266" s="59"/>
      <c r="I266" s="58"/>
      <c r="J266" s="59"/>
      <c r="K266" s="58"/>
      <c r="L266" s="59"/>
      <c r="M266" s="58"/>
      <c r="N266" s="59"/>
      <c r="O266" s="2">
        <f t="shared" si="85"/>
        <v>0</v>
      </c>
    </row>
    <row r="267" spans="1:15">
      <c r="A267" s="5" t="s">
        <v>539</v>
      </c>
      <c r="B267" s="5" t="s">
        <v>20</v>
      </c>
      <c r="C267" s="58"/>
      <c r="D267" s="39"/>
      <c r="E267" s="58"/>
      <c r="F267" s="59"/>
      <c r="G267" s="58"/>
      <c r="H267" s="59"/>
      <c r="I267" s="58"/>
      <c r="J267" s="59"/>
      <c r="K267" s="58"/>
      <c r="L267" s="59"/>
      <c r="M267" s="58"/>
      <c r="N267" s="59"/>
      <c r="O267" s="2">
        <f t="shared" ref="O267" si="88">SUM(C267:N267)</f>
        <v>0</v>
      </c>
    </row>
    <row r="268" spans="1:15">
      <c r="A268" s="5" t="s">
        <v>399</v>
      </c>
      <c r="B268" s="5" t="s">
        <v>20</v>
      </c>
      <c r="C268" s="58"/>
      <c r="D268" s="39"/>
      <c r="E268" s="58"/>
      <c r="F268" s="59"/>
      <c r="G268" s="58"/>
      <c r="H268" s="59"/>
      <c r="I268" s="58"/>
      <c r="J268" s="59">
        <v>1</v>
      </c>
      <c r="K268" s="58"/>
      <c r="L268" s="59"/>
      <c r="M268" s="58"/>
      <c r="N268" s="59"/>
      <c r="O268" s="2">
        <f t="shared" ref="O268" si="89">SUM(C268:N268)</f>
        <v>1</v>
      </c>
    </row>
    <row r="269" spans="1:15">
      <c r="A269" s="5" t="s">
        <v>547</v>
      </c>
      <c r="B269" s="5" t="s">
        <v>20</v>
      </c>
      <c r="C269" s="58">
        <v>1</v>
      </c>
      <c r="D269" s="59"/>
      <c r="E269" s="60"/>
      <c r="F269" s="59"/>
      <c r="G269" s="58"/>
      <c r="H269" s="59"/>
      <c r="I269" s="58"/>
      <c r="J269" s="59"/>
      <c r="K269" s="58"/>
      <c r="L269" s="59"/>
      <c r="M269" s="58"/>
      <c r="N269" s="59"/>
      <c r="O269" s="2">
        <f>SUM(C269:N269)</f>
        <v>1</v>
      </c>
    </row>
    <row r="270" spans="1:15">
      <c r="A270" s="5" t="s">
        <v>366</v>
      </c>
      <c r="B270" s="5" t="s">
        <v>20</v>
      </c>
      <c r="C270" s="58"/>
      <c r="D270" s="59"/>
      <c r="E270" s="60"/>
      <c r="F270" s="59"/>
      <c r="G270" s="58"/>
      <c r="H270" s="59"/>
      <c r="I270" s="58"/>
      <c r="J270" s="59"/>
      <c r="K270" s="58"/>
      <c r="L270" s="59"/>
      <c r="M270" s="58"/>
      <c r="N270" s="59"/>
      <c r="O270" s="2">
        <f t="shared" si="85"/>
        <v>0</v>
      </c>
    </row>
    <row r="271" spans="1:15">
      <c r="A271" s="5" t="s">
        <v>517</v>
      </c>
      <c r="B271" s="5" t="s">
        <v>20</v>
      </c>
      <c r="C271" s="58"/>
      <c r="D271" s="59"/>
      <c r="E271" s="60"/>
      <c r="F271" s="59"/>
      <c r="G271" s="58"/>
      <c r="H271" s="59"/>
      <c r="I271" s="58"/>
      <c r="J271" s="59"/>
      <c r="K271" s="58"/>
      <c r="L271" s="59"/>
      <c r="M271" s="58"/>
      <c r="N271" s="59"/>
      <c r="O271" s="2">
        <f t="shared" ref="O271" si="90">SUM(C271:N271)</f>
        <v>0</v>
      </c>
    </row>
    <row r="272" spans="1:15">
      <c r="A272" s="5" t="s">
        <v>474</v>
      </c>
      <c r="B272" s="5" t="s">
        <v>20</v>
      </c>
      <c r="C272" s="58"/>
      <c r="D272" s="59">
        <v>1</v>
      </c>
      <c r="E272" s="60"/>
      <c r="F272" s="59"/>
      <c r="G272" s="58"/>
      <c r="H272" s="59"/>
      <c r="I272" s="58"/>
      <c r="J272" s="59"/>
      <c r="K272" s="58"/>
      <c r="L272" s="59"/>
      <c r="M272" s="58"/>
      <c r="N272" s="59"/>
      <c r="O272" s="2">
        <f>SUM(C272:N272)</f>
        <v>1</v>
      </c>
    </row>
    <row r="273" spans="1:15">
      <c r="A273" s="5" t="s">
        <v>548</v>
      </c>
      <c r="B273" s="5" t="s">
        <v>20</v>
      </c>
      <c r="C273" s="58">
        <v>1</v>
      </c>
      <c r="D273" s="59"/>
      <c r="E273" s="60"/>
      <c r="F273" s="59"/>
      <c r="G273" s="58"/>
      <c r="H273" s="59"/>
      <c r="I273" s="58"/>
      <c r="J273" s="59"/>
      <c r="K273" s="58"/>
      <c r="L273" s="59"/>
      <c r="M273" s="58"/>
      <c r="N273" s="59"/>
      <c r="O273" s="2">
        <f t="shared" ref="O273:O279" si="91">SUM(C273:N273)</f>
        <v>1</v>
      </c>
    </row>
    <row r="274" spans="1:15">
      <c r="A274" s="5" t="s">
        <v>476</v>
      </c>
      <c r="B274" s="5" t="s">
        <v>20</v>
      </c>
      <c r="C274" s="58"/>
      <c r="D274" s="59"/>
      <c r="E274" s="60"/>
      <c r="F274" s="59"/>
      <c r="G274" s="58"/>
      <c r="H274" s="59"/>
      <c r="I274" s="58"/>
      <c r="J274" s="59"/>
      <c r="K274" s="58"/>
      <c r="L274" s="59"/>
      <c r="M274" s="58"/>
      <c r="N274" s="59"/>
      <c r="O274" s="2">
        <f t="shared" ref="O274:O275" si="92">SUM(C274:N274)</f>
        <v>0</v>
      </c>
    </row>
    <row r="275" spans="1:15">
      <c r="A275" s="5" t="s">
        <v>558</v>
      </c>
      <c r="B275" s="5" t="s">
        <v>20</v>
      </c>
      <c r="C275" s="58"/>
      <c r="D275" s="59"/>
      <c r="E275" s="60"/>
      <c r="F275" s="59"/>
      <c r="G275" s="58"/>
      <c r="H275" s="59">
        <v>1</v>
      </c>
      <c r="I275" s="58"/>
      <c r="J275" s="59"/>
      <c r="K275" s="58"/>
      <c r="L275" s="59"/>
      <c r="M275" s="58"/>
      <c r="N275" s="59"/>
      <c r="O275" s="2">
        <f t="shared" si="92"/>
        <v>1</v>
      </c>
    </row>
    <row r="276" spans="1:15">
      <c r="A276" s="5" t="s">
        <v>500</v>
      </c>
      <c r="B276" s="5" t="s">
        <v>20</v>
      </c>
      <c r="C276" s="58"/>
      <c r="D276" s="59"/>
      <c r="E276" s="60"/>
      <c r="F276" s="59"/>
      <c r="G276" s="58"/>
      <c r="H276" s="59"/>
      <c r="I276" s="58"/>
      <c r="J276" s="59"/>
      <c r="K276" s="58"/>
      <c r="L276" s="59"/>
      <c r="M276" s="58"/>
      <c r="N276" s="59"/>
      <c r="O276" s="2">
        <f t="shared" ref="O276:O277" si="93">SUM(C276:N276)</f>
        <v>0</v>
      </c>
    </row>
    <row r="277" spans="1:15">
      <c r="A277" s="5" t="s">
        <v>543</v>
      </c>
      <c r="B277" s="5" t="s">
        <v>20</v>
      </c>
      <c r="C277" s="58"/>
      <c r="D277" s="59"/>
      <c r="E277" s="60"/>
      <c r="F277" s="59"/>
      <c r="G277" s="58"/>
      <c r="H277" s="59"/>
      <c r="I277" s="58"/>
      <c r="J277" s="59"/>
      <c r="K277" s="58"/>
      <c r="L277" s="59"/>
      <c r="M277" s="58"/>
      <c r="N277" s="59"/>
      <c r="O277" s="2">
        <f t="shared" si="93"/>
        <v>0</v>
      </c>
    </row>
    <row r="278" spans="1:15">
      <c r="A278" s="5" t="s">
        <v>533</v>
      </c>
      <c r="B278" s="5" t="s">
        <v>20</v>
      </c>
      <c r="C278" s="58"/>
      <c r="D278" s="59"/>
      <c r="E278" s="60"/>
      <c r="F278" s="59"/>
      <c r="G278" s="58"/>
      <c r="H278" s="59"/>
      <c r="I278" s="58"/>
      <c r="J278" s="59"/>
      <c r="K278" s="58"/>
      <c r="L278" s="59"/>
      <c r="M278" s="58"/>
      <c r="N278" s="59"/>
      <c r="O278" s="2">
        <f t="shared" si="91"/>
        <v>0</v>
      </c>
    </row>
    <row r="279" spans="1:15">
      <c r="A279" s="5" t="s">
        <v>507</v>
      </c>
      <c r="B279" s="5" t="s">
        <v>20</v>
      </c>
      <c r="C279" s="58"/>
      <c r="D279" s="59"/>
      <c r="E279" s="60"/>
      <c r="F279" s="59"/>
      <c r="G279" s="58"/>
      <c r="H279" s="59"/>
      <c r="I279" s="58"/>
      <c r="J279" s="59"/>
      <c r="K279" s="58"/>
      <c r="L279" s="59"/>
      <c r="M279" s="58"/>
      <c r="N279" s="59"/>
      <c r="O279" s="2">
        <f t="shared" si="91"/>
        <v>0</v>
      </c>
    </row>
    <row r="280" spans="1:15">
      <c r="A280" s="5" t="s">
        <v>472</v>
      </c>
      <c r="B280" s="5" t="s">
        <v>20</v>
      </c>
      <c r="C280" s="58"/>
      <c r="D280" s="59"/>
      <c r="E280" s="60"/>
      <c r="F280" s="59"/>
      <c r="G280" s="58"/>
      <c r="H280" s="59"/>
      <c r="I280" s="58"/>
      <c r="J280" s="59"/>
      <c r="K280" s="58"/>
      <c r="L280" s="59"/>
      <c r="M280" s="58"/>
      <c r="N280" s="59"/>
      <c r="O280" s="2">
        <f t="shared" ref="O280:O282" si="94">SUM(C280:N280)</f>
        <v>0</v>
      </c>
    </row>
    <row r="281" spans="1:15">
      <c r="A281" s="5" t="s">
        <v>512</v>
      </c>
      <c r="B281" s="5" t="s">
        <v>20</v>
      </c>
      <c r="C281" s="58"/>
      <c r="D281" s="59"/>
      <c r="E281" s="60"/>
      <c r="F281" s="59"/>
      <c r="G281" s="58"/>
      <c r="H281" s="59"/>
      <c r="I281" s="58"/>
      <c r="J281" s="59"/>
      <c r="K281" s="58"/>
      <c r="L281" s="59"/>
      <c r="M281" s="58"/>
      <c r="N281" s="59"/>
      <c r="O281" s="2">
        <f t="shared" si="94"/>
        <v>0</v>
      </c>
    </row>
    <row r="282" spans="1:15">
      <c r="A282" s="5" t="s">
        <v>542</v>
      </c>
      <c r="B282" s="5" t="s">
        <v>20</v>
      </c>
      <c r="C282" s="58"/>
      <c r="D282" s="59"/>
      <c r="E282" s="60"/>
      <c r="F282" s="59"/>
      <c r="G282" s="58"/>
      <c r="H282" s="59"/>
      <c r="I282" s="58"/>
      <c r="J282" s="59"/>
      <c r="K282" s="58"/>
      <c r="L282" s="59"/>
      <c r="M282" s="58"/>
      <c r="N282" s="59"/>
      <c r="O282" s="2">
        <f t="shared" si="94"/>
        <v>0</v>
      </c>
    </row>
    <row r="283" spans="1:15">
      <c r="A283" s="5" t="s">
        <v>526</v>
      </c>
      <c r="B283" s="5" t="s">
        <v>20</v>
      </c>
      <c r="C283" s="58"/>
      <c r="D283" s="59"/>
      <c r="E283" s="60">
        <v>1</v>
      </c>
      <c r="F283" s="59"/>
      <c r="G283" s="58"/>
      <c r="H283" s="59"/>
      <c r="I283" s="58"/>
      <c r="J283" s="59">
        <v>1</v>
      </c>
      <c r="K283" s="58"/>
      <c r="L283" s="59"/>
      <c r="M283" s="58"/>
      <c r="N283" s="59"/>
      <c r="O283" s="2">
        <f t="shared" ref="O283" si="95">SUM(C283:N283)</f>
        <v>2</v>
      </c>
    </row>
    <row r="284" spans="1:15">
      <c r="A284" s="5" t="s">
        <v>65</v>
      </c>
      <c r="B284" s="5" t="s">
        <v>20</v>
      </c>
      <c r="C284" s="58"/>
      <c r="D284" s="59"/>
      <c r="E284" s="60"/>
      <c r="F284" s="59"/>
      <c r="G284" s="58">
        <v>1</v>
      </c>
      <c r="H284" s="59"/>
      <c r="I284" s="58">
        <v>1</v>
      </c>
      <c r="J284" s="59"/>
      <c r="K284" s="58"/>
      <c r="L284" s="59"/>
      <c r="M284" s="58"/>
      <c r="N284" s="59"/>
      <c r="O284" s="2">
        <f t="shared" ref="O284:O290" si="96">SUM(C284:N284)</f>
        <v>2</v>
      </c>
    </row>
    <row r="285" spans="1:15">
      <c r="A285" s="5" t="s">
        <v>521</v>
      </c>
      <c r="B285" s="5" t="s">
        <v>20</v>
      </c>
      <c r="C285" s="58"/>
      <c r="D285" s="59"/>
      <c r="E285" s="60"/>
      <c r="F285" s="59"/>
      <c r="G285" s="58"/>
      <c r="H285" s="59"/>
      <c r="I285" s="58"/>
      <c r="J285" s="59"/>
      <c r="K285" s="58"/>
      <c r="L285" s="59"/>
      <c r="M285" s="58"/>
      <c r="N285" s="59"/>
      <c r="O285" s="2">
        <f>SUM(C285:N285)</f>
        <v>0</v>
      </c>
    </row>
    <row r="286" spans="1:15">
      <c r="A286" s="5" t="s">
        <v>374</v>
      </c>
      <c r="B286" s="5" t="s">
        <v>20</v>
      </c>
      <c r="C286" s="58"/>
      <c r="D286" s="59"/>
      <c r="E286" s="60"/>
      <c r="F286" s="59"/>
      <c r="G286" s="58"/>
      <c r="H286" s="59"/>
      <c r="I286" s="58"/>
      <c r="J286" s="59"/>
      <c r="K286" s="58"/>
      <c r="L286" s="59"/>
      <c r="M286" s="58"/>
      <c r="N286" s="59"/>
      <c r="O286" s="2">
        <f>SUM(C286:N286)</f>
        <v>0</v>
      </c>
    </row>
    <row r="287" spans="1:15">
      <c r="A287" s="5" t="s">
        <v>523</v>
      </c>
      <c r="B287" s="5" t="s">
        <v>20</v>
      </c>
      <c r="C287" s="58"/>
      <c r="D287" s="59"/>
      <c r="E287" s="60"/>
      <c r="F287" s="59"/>
      <c r="G287" s="58"/>
      <c r="H287" s="59"/>
      <c r="I287" s="58"/>
      <c r="J287" s="59"/>
      <c r="K287" s="58"/>
      <c r="L287" s="59"/>
      <c r="M287" s="58"/>
      <c r="N287" s="59"/>
      <c r="O287" s="2">
        <f>SUM(C287:N287)</f>
        <v>0</v>
      </c>
    </row>
    <row r="288" spans="1:15">
      <c r="A288" s="5" t="s">
        <v>417</v>
      </c>
      <c r="B288" s="5" t="s">
        <v>20</v>
      </c>
      <c r="C288" s="58"/>
      <c r="D288" s="59"/>
      <c r="E288" s="60"/>
      <c r="F288" s="59"/>
      <c r="G288" s="58"/>
      <c r="H288" s="59"/>
      <c r="I288" s="58"/>
      <c r="J288" s="59"/>
      <c r="K288" s="58"/>
      <c r="L288" s="59"/>
      <c r="M288" s="58"/>
      <c r="N288" s="59"/>
      <c r="O288" s="2">
        <f>SUM(C288:N288)</f>
        <v>0</v>
      </c>
    </row>
    <row r="289" spans="1:15">
      <c r="A289" s="5" t="s">
        <v>536</v>
      </c>
      <c r="B289" s="5" t="s">
        <v>20</v>
      </c>
      <c r="C289" s="58"/>
      <c r="D289" s="59"/>
      <c r="E289" s="60"/>
      <c r="F289" s="59"/>
      <c r="G289" s="58"/>
      <c r="H289" s="59"/>
      <c r="I289" s="58"/>
      <c r="J289" s="59"/>
      <c r="K289" s="58"/>
      <c r="L289" s="59"/>
      <c r="M289" s="58"/>
      <c r="N289" s="59"/>
      <c r="O289" s="2">
        <f>SUM(C289:N289)</f>
        <v>0</v>
      </c>
    </row>
    <row r="290" spans="1:15">
      <c r="A290" s="5" t="s">
        <v>501</v>
      </c>
      <c r="B290" s="5" t="s">
        <v>20</v>
      </c>
      <c r="C290" s="58"/>
      <c r="D290" s="59"/>
      <c r="E290" s="60"/>
      <c r="F290" s="59"/>
      <c r="G290" s="58"/>
      <c r="H290" s="59"/>
      <c r="I290" s="58"/>
      <c r="J290" s="59"/>
      <c r="K290" s="58"/>
      <c r="L290" s="59"/>
      <c r="M290" s="58"/>
      <c r="N290" s="59"/>
      <c r="O290" s="2">
        <f t="shared" si="96"/>
        <v>0</v>
      </c>
    </row>
    <row r="291" spans="1:15">
      <c r="A291" s="5" t="s">
        <v>388</v>
      </c>
      <c r="B291" s="5" t="s">
        <v>20</v>
      </c>
      <c r="C291" s="58"/>
      <c r="D291" s="59"/>
      <c r="E291" s="60"/>
      <c r="F291" s="59"/>
      <c r="G291" s="58"/>
      <c r="H291" s="59"/>
      <c r="I291" s="58"/>
      <c r="J291" s="59">
        <v>1</v>
      </c>
      <c r="K291" s="58"/>
      <c r="L291" s="59"/>
      <c r="M291" s="58"/>
      <c r="N291" s="59"/>
      <c r="O291" s="2">
        <f>SUM(C291:N291)</f>
        <v>1</v>
      </c>
    </row>
    <row r="292" spans="1:15">
      <c r="A292" s="5" t="s">
        <v>510</v>
      </c>
      <c r="B292" s="5" t="s">
        <v>20</v>
      </c>
      <c r="C292" s="58"/>
      <c r="D292" s="59"/>
      <c r="E292" s="60"/>
      <c r="F292" s="59"/>
      <c r="G292" s="58"/>
      <c r="H292" s="59"/>
      <c r="I292" s="58"/>
      <c r="J292" s="59"/>
      <c r="K292" s="58"/>
      <c r="L292" s="59"/>
      <c r="M292" s="58"/>
      <c r="N292" s="59"/>
      <c r="O292" s="2">
        <f>SUM(C292:N292)</f>
        <v>0</v>
      </c>
    </row>
    <row r="293" spans="1:15">
      <c r="A293" s="5" t="s">
        <v>554</v>
      </c>
      <c r="B293" s="5" t="s">
        <v>20</v>
      </c>
      <c r="C293" s="58"/>
      <c r="D293" s="59"/>
      <c r="E293" s="60"/>
      <c r="F293" s="59"/>
      <c r="G293" s="58">
        <v>1</v>
      </c>
      <c r="H293" s="59"/>
      <c r="I293" s="58"/>
      <c r="J293" s="59"/>
      <c r="K293" s="58"/>
      <c r="L293" s="59"/>
      <c r="M293" s="58"/>
      <c r="N293" s="59"/>
      <c r="O293" s="2">
        <f t="shared" ref="O293:O304" si="97">SUM(C293:N293)</f>
        <v>1</v>
      </c>
    </row>
    <row r="294" spans="1:15">
      <c r="A294" s="5" t="s">
        <v>464</v>
      </c>
      <c r="B294" s="5" t="s">
        <v>20</v>
      </c>
      <c r="C294" s="58">
        <v>1</v>
      </c>
      <c r="D294" s="59"/>
      <c r="E294" s="60"/>
      <c r="F294" s="59"/>
      <c r="G294" s="58"/>
      <c r="H294" s="59"/>
      <c r="I294" s="58"/>
      <c r="J294" s="59"/>
      <c r="K294" s="58"/>
      <c r="L294" s="59"/>
      <c r="M294" s="58"/>
      <c r="N294" s="59"/>
      <c r="O294" s="2">
        <f t="shared" si="97"/>
        <v>1</v>
      </c>
    </row>
    <row r="295" spans="1:15">
      <c r="A295" s="5" t="s">
        <v>532</v>
      </c>
      <c r="B295" s="5" t="s">
        <v>20</v>
      </c>
      <c r="C295" s="58"/>
      <c r="D295" s="59"/>
      <c r="E295" s="60"/>
      <c r="F295" s="59"/>
      <c r="G295" s="58"/>
      <c r="H295" s="59"/>
      <c r="I295" s="58"/>
      <c r="J295" s="59"/>
      <c r="K295" s="58"/>
      <c r="L295" s="59"/>
      <c r="M295" s="58"/>
      <c r="N295" s="59"/>
      <c r="O295" s="2">
        <f t="shared" si="97"/>
        <v>0</v>
      </c>
    </row>
    <row r="296" spans="1:15">
      <c r="A296" s="5" t="s">
        <v>358</v>
      </c>
      <c r="B296" s="5" t="s">
        <v>20</v>
      </c>
      <c r="C296" s="58"/>
      <c r="D296" s="59"/>
      <c r="E296" s="60">
        <v>1</v>
      </c>
      <c r="F296" s="59"/>
      <c r="G296" s="58"/>
      <c r="H296" s="59"/>
      <c r="I296" s="58"/>
      <c r="J296" s="59"/>
      <c r="K296" s="58"/>
      <c r="L296" s="59"/>
      <c r="M296" s="58"/>
      <c r="N296" s="59"/>
      <c r="O296" s="2">
        <f t="shared" si="97"/>
        <v>1</v>
      </c>
    </row>
    <row r="297" spans="1:15">
      <c r="A297" s="5" t="s">
        <v>375</v>
      </c>
      <c r="B297" s="5" t="s">
        <v>20</v>
      </c>
      <c r="C297" s="58"/>
      <c r="D297" s="59"/>
      <c r="E297" s="60"/>
      <c r="F297" s="59"/>
      <c r="G297" s="58"/>
      <c r="H297" s="59"/>
      <c r="I297" s="58"/>
      <c r="J297" s="59"/>
      <c r="K297" s="58"/>
      <c r="L297" s="59"/>
      <c r="M297" s="58"/>
      <c r="N297" s="59"/>
      <c r="O297" s="2">
        <f t="shared" si="97"/>
        <v>0</v>
      </c>
    </row>
    <row r="298" spans="1:15">
      <c r="A298" s="5" t="s">
        <v>555</v>
      </c>
      <c r="B298" s="5" t="s">
        <v>20</v>
      </c>
      <c r="C298" s="58"/>
      <c r="D298" s="59"/>
      <c r="E298" s="60"/>
      <c r="F298" s="59"/>
      <c r="G298" s="58">
        <v>1</v>
      </c>
      <c r="H298" s="59"/>
      <c r="I298" s="58"/>
      <c r="J298" s="59"/>
      <c r="K298" s="58"/>
      <c r="L298" s="59"/>
      <c r="M298" s="58"/>
      <c r="N298" s="59"/>
      <c r="O298" s="2">
        <f t="shared" si="97"/>
        <v>1</v>
      </c>
    </row>
    <row r="299" spans="1:15">
      <c r="A299" s="5" t="s">
        <v>462</v>
      </c>
      <c r="B299" s="5" t="s">
        <v>20</v>
      </c>
      <c r="C299" s="58"/>
      <c r="D299" s="59"/>
      <c r="E299" s="60"/>
      <c r="F299" s="59"/>
      <c r="G299" s="58"/>
      <c r="H299" s="59"/>
      <c r="I299" s="58"/>
      <c r="J299" s="59"/>
      <c r="K299" s="58"/>
      <c r="L299" s="59"/>
      <c r="M299" s="58"/>
      <c r="N299" s="59"/>
      <c r="O299" s="2">
        <f t="shared" si="97"/>
        <v>0</v>
      </c>
    </row>
    <row r="300" spans="1:15">
      <c r="A300" s="5" t="s">
        <v>544</v>
      </c>
      <c r="B300" s="5" t="s">
        <v>20</v>
      </c>
      <c r="C300" s="58"/>
      <c r="D300" s="59">
        <v>1</v>
      </c>
      <c r="E300" s="60"/>
      <c r="F300" s="59"/>
      <c r="G300" s="58"/>
      <c r="H300" s="59"/>
      <c r="I300" s="58"/>
      <c r="J300" s="59"/>
      <c r="K300" s="58"/>
      <c r="L300" s="59"/>
      <c r="M300" s="58"/>
      <c r="N300" s="59"/>
      <c r="O300" s="2">
        <f t="shared" si="97"/>
        <v>1</v>
      </c>
    </row>
    <row r="301" spans="1:15">
      <c r="A301" s="5" t="s">
        <v>540</v>
      </c>
      <c r="B301" s="5" t="s">
        <v>20</v>
      </c>
      <c r="C301" s="58"/>
      <c r="D301" s="59"/>
      <c r="E301" s="60">
        <v>1</v>
      </c>
      <c r="F301" s="59"/>
      <c r="G301" s="58"/>
      <c r="H301" s="59"/>
      <c r="I301" s="58"/>
      <c r="J301" s="59"/>
      <c r="K301" s="58"/>
      <c r="L301" s="59"/>
      <c r="M301" s="58"/>
      <c r="N301" s="59"/>
      <c r="O301" s="2">
        <f t="shared" si="97"/>
        <v>1</v>
      </c>
    </row>
    <row r="302" spans="1:15">
      <c r="A302" s="5" t="s">
        <v>466</v>
      </c>
      <c r="B302" s="5" t="s">
        <v>20</v>
      </c>
      <c r="C302" s="58"/>
      <c r="D302" s="59"/>
      <c r="E302" s="60"/>
      <c r="F302" s="59"/>
      <c r="G302" s="58"/>
      <c r="H302" s="59"/>
      <c r="I302" s="58"/>
      <c r="J302" s="59"/>
      <c r="K302" s="58"/>
      <c r="L302" s="59"/>
      <c r="M302" s="58"/>
      <c r="N302" s="59"/>
      <c r="O302" s="2">
        <f t="shared" si="97"/>
        <v>0</v>
      </c>
    </row>
    <row r="303" spans="1:15">
      <c r="A303" s="5" t="s">
        <v>486</v>
      </c>
      <c r="B303" s="5" t="s">
        <v>20</v>
      </c>
      <c r="C303" s="58"/>
      <c r="D303" s="59">
        <v>1</v>
      </c>
      <c r="E303" s="60"/>
      <c r="F303" s="59"/>
      <c r="G303" s="58"/>
      <c r="H303" s="59"/>
      <c r="I303" s="58">
        <v>1</v>
      </c>
      <c r="J303" s="59"/>
      <c r="K303" s="58"/>
      <c r="L303" s="59"/>
      <c r="M303" s="58"/>
      <c r="N303" s="59"/>
      <c r="O303" s="2">
        <f t="shared" si="97"/>
        <v>2</v>
      </c>
    </row>
    <row r="304" spans="1:15">
      <c r="A304" s="5" t="s">
        <v>495</v>
      </c>
      <c r="B304" s="5" t="s">
        <v>20</v>
      </c>
      <c r="C304" s="58"/>
      <c r="D304" s="59"/>
      <c r="E304" s="60"/>
      <c r="F304" s="59"/>
      <c r="G304" s="58"/>
      <c r="H304" s="59"/>
      <c r="I304" s="58"/>
      <c r="J304" s="59"/>
      <c r="K304" s="58"/>
      <c r="L304" s="59"/>
      <c r="M304" s="58"/>
      <c r="N304" s="59"/>
      <c r="O304" s="2">
        <f t="shared" si="97"/>
        <v>0</v>
      </c>
    </row>
    <row r="305" spans="1:15">
      <c r="A305" s="5" t="s">
        <v>479</v>
      </c>
      <c r="B305" s="5" t="s">
        <v>20</v>
      </c>
      <c r="C305" s="58"/>
      <c r="D305" s="59"/>
      <c r="E305" s="60"/>
      <c r="F305" s="59"/>
      <c r="G305" s="58"/>
      <c r="H305" s="59"/>
      <c r="I305" s="58"/>
      <c r="J305" s="59"/>
      <c r="K305" s="58"/>
      <c r="L305" s="59"/>
      <c r="M305" s="58"/>
      <c r="N305" s="59"/>
      <c r="O305" s="2">
        <f t="shared" si="85"/>
        <v>0</v>
      </c>
    </row>
    <row r="306" spans="1:15">
      <c r="A306" s="129" t="s">
        <v>28</v>
      </c>
      <c r="B306" s="129"/>
      <c r="C306" s="43">
        <f t="shared" ref="C306:N306" si="98">SUM(C164:C305)</f>
        <v>9</v>
      </c>
      <c r="D306" s="43">
        <f t="shared" si="98"/>
        <v>10</v>
      </c>
      <c r="E306" s="43">
        <f>SUM(E164:E305)</f>
        <v>6</v>
      </c>
      <c r="F306" s="43">
        <f t="shared" si="98"/>
        <v>8</v>
      </c>
      <c r="G306" s="43">
        <f t="shared" si="98"/>
        <v>7</v>
      </c>
      <c r="H306" s="43">
        <f t="shared" si="98"/>
        <v>10</v>
      </c>
      <c r="I306" s="43">
        <f t="shared" si="98"/>
        <v>6</v>
      </c>
      <c r="J306" s="43">
        <f t="shared" si="98"/>
        <v>23</v>
      </c>
      <c r="K306" s="43">
        <v>16</v>
      </c>
      <c r="L306" s="43">
        <v>1</v>
      </c>
      <c r="M306" s="43">
        <f t="shared" si="98"/>
        <v>0</v>
      </c>
      <c r="N306" s="43">
        <f t="shared" si="98"/>
        <v>0</v>
      </c>
      <c r="O306" s="33">
        <f t="shared" si="85"/>
        <v>96</v>
      </c>
    </row>
    <row r="307" spans="1:15">
      <c r="A307" s="3" t="s">
        <v>126</v>
      </c>
      <c r="B307" s="3" t="s">
        <v>24</v>
      </c>
      <c r="C307" s="34"/>
      <c r="D307" s="38"/>
      <c r="E307" s="34"/>
      <c r="F307" s="38"/>
      <c r="G307" s="34"/>
      <c r="H307" s="38" t="str">
        <f>IFERROR(VLOOKUP(A307,'[1]Posição do Mês'!$R$6:$S$53,2,FALSE)," ")</f>
        <v xml:space="preserve"> </v>
      </c>
      <c r="I307" s="34"/>
      <c r="J307" s="38"/>
      <c r="K307" s="38"/>
      <c r="L307" s="38"/>
      <c r="M307" s="34"/>
      <c r="N307" s="38"/>
      <c r="O307" s="2">
        <f>SUM(C307:N307)</f>
        <v>0</v>
      </c>
    </row>
    <row r="308" spans="1:15">
      <c r="A308" s="3" t="s">
        <v>141</v>
      </c>
      <c r="B308" s="3" t="s">
        <v>24</v>
      </c>
      <c r="C308" s="34"/>
      <c r="D308" s="38"/>
      <c r="E308" s="34"/>
      <c r="F308" s="38"/>
      <c r="G308" s="34"/>
      <c r="H308" s="38" t="str">
        <f>IFERROR(VLOOKUP(A308,'[1]Posição do Mês'!$R$6:$S$53,2,FALSE)," ")</f>
        <v xml:space="preserve"> </v>
      </c>
      <c r="I308" s="34"/>
      <c r="J308" s="38"/>
      <c r="K308" s="38"/>
      <c r="L308" s="38"/>
      <c r="M308" s="34"/>
      <c r="N308" s="38"/>
      <c r="O308" s="2">
        <f t="shared" ref="O308" si="99">SUM(C308:N308)</f>
        <v>0</v>
      </c>
    </row>
    <row r="309" spans="1:15">
      <c r="A309" s="3" t="s">
        <v>163</v>
      </c>
      <c r="B309" s="3" t="s">
        <v>24</v>
      </c>
      <c r="C309" s="34"/>
      <c r="D309" s="38"/>
      <c r="E309" s="34"/>
      <c r="F309" s="38"/>
      <c r="G309" s="34"/>
      <c r="H309" s="38" t="str">
        <f>IFERROR(VLOOKUP(A309,'[1]Posição do Mês'!$R$6:$S$53,2,FALSE)," ")</f>
        <v xml:space="preserve"> </v>
      </c>
      <c r="I309" s="34"/>
      <c r="J309" s="38"/>
      <c r="K309" s="38"/>
      <c r="L309" s="38"/>
      <c r="M309" s="34"/>
      <c r="N309" s="38"/>
      <c r="O309" s="2">
        <f t="shared" si="85"/>
        <v>0</v>
      </c>
    </row>
    <row r="310" spans="1:15">
      <c r="A310" s="3" t="s">
        <v>164</v>
      </c>
      <c r="B310" s="3" t="s">
        <v>24</v>
      </c>
      <c r="C310" s="34"/>
      <c r="D310" s="38"/>
      <c r="E310" s="34"/>
      <c r="F310" s="38"/>
      <c r="G310" s="34"/>
      <c r="H310" s="38" t="str">
        <f>IFERROR(VLOOKUP(A310,'[1]Posição do Mês'!$R$6:$S$53,2,FALSE)," ")</f>
        <v xml:space="preserve"> </v>
      </c>
      <c r="I310" s="34"/>
      <c r="J310" s="38"/>
      <c r="K310" s="38"/>
      <c r="L310" s="38"/>
      <c r="M310" s="34"/>
      <c r="N310" s="38"/>
      <c r="O310" s="2">
        <f t="shared" ref="O310" si="100">SUM(C310:N310)</f>
        <v>0</v>
      </c>
    </row>
    <row r="311" spans="1:15">
      <c r="A311" s="3" t="s">
        <v>64</v>
      </c>
      <c r="B311" s="3" t="s">
        <v>24</v>
      </c>
      <c r="C311" s="34"/>
      <c r="D311" s="38"/>
      <c r="E311" s="34"/>
      <c r="F311" s="38"/>
      <c r="G311" s="34"/>
      <c r="H311" s="38" t="str">
        <f>IFERROR(VLOOKUP(A311,'[1]Posição do Mês'!$R$6:$S$53,2,FALSE)," ")</f>
        <v xml:space="preserve"> </v>
      </c>
      <c r="I311" s="34"/>
      <c r="J311" s="38"/>
      <c r="K311" s="38"/>
      <c r="L311" s="38"/>
      <c r="M311" s="34"/>
      <c r="N311" s="38"/>
      <c r="O311" s="2">
        <f t="shared" ref="O311" si="101">SUM(C311:N311)</f>
        <v>0</v>
      </c>
    </row>
    <row r="312" spans="1:15">
      <c r="A312" s="3" t="s">
        <v>63</v>
      </c>
      <c r="B312" s="3" t="s">
        <v>24</v>
      </c>
      <c r="C312" s="34"/>
      <c r="D312" s="38"/>
      <c r="E312" s="34"/>
      <c r="F312" s="38"/>
      <c r="G312" s="34"/>
      <c r="H312" s="38" t="str">
        <f>IFERROR(VLOOKUP(A312,'[1]Posição do Mês'!$R$6:$S$53,2,FALSE)," ")</f>
        <v xml:space="preserve"> </v>
      </c>
      <c r="I312" s="34"/>
      <c r="J312" s="38"/>
      <c r="K312" s="38"/>
      <c r="L312" s="38"/>
      <c r="M312" s="34"/>
      <c r="N312" s="38"/>
      <c r="O312" s="2">
        <f t="shared" si="85"/>
        <v>0</v>
      </c>
    </row>
    <row r="313" spans="1:15">
      <c r="A313" s="3" t="s">
        <v>174</v>
      </c>
      <c r="B313" s="3" t="s">
        <v>24</v>
      </c>
      <c r="C313" s="34"/>
      <c r="D313" s="38"/>
      <c r="E313" s="34"/>
      <c r="F313" s="38"/>
      <c r="G313" s="34"/>
      <c r="H313" s="38" t="str">
        <f>IFERROR(VLOOKUP(A313,'[1]Posição do Mês'!$R$6:$S$53,2,FALSE)," ")</f>
        <v xml:space="preserve"> </v>
      </c>
      <c r="I313" s="34"/>
      <c r="J313" s="38"/>
      <c r="K313" s="38"/>
      <c r="L313" s="38"/>
      <c r="M313" s="34"/>
      <c r="N313" s="38"/>
      <c r="O313" s="2">
        <f t="shared" si="85"/>
        <v>0</v>
      </c>
    </row>
    <row r="314" spans="1:15">
      <c r="A314" s="3" t="s">
        <v>178</v>
      </c>
      <c r="B314" s="3" t="s">
        <v>24</v>
      </c>
      <c r="C314" s="34"/>
      <c r="D314" s="38"/>
      <c r="E314" s="34"/>
      <c r="F314" s="38"/>
      <c r="G314" s="34">
        <v>1</v>
      </c>
      <c r="H314" s="38" t="str">
        <f>IFERROR(VLOOKUP(A314,'[1]Posição do Mês'!$R$6:$S$53,2,FALSE)," ")</f>
        <v xml:space="preserve"> </v>
      </c>
      <c r="I314" s="34"/>
      <c r="J314" s="38"/>
      <c r="K314" s="38"/>
      <c r="L314" s="38"/>
      <c r="M314" s="34"/>
      <c r="N314" s="38"/>
      <c r="O314" s="2">
        <f>SUM(C314:N314)</f>
        <v>1</v>
      </c>
    </row>
    <row r="315" spans="1:15">
      <c r="A315" s="3" t="s">
        <v>180</v>
      </c>
      <c r="B315" s="3" t="s">
        <v>24</v>
      </c>
      <c r="C315" s="34"/>
      <c r="D315" s="38"/>
      <c r="E315" s="34"/>
      <c r="F315" s="38"/>
      <c r="G315" s="34"/>
      <c r="H315" s="38" t="str">
        <f>IFERROR(VLOOKUP(A315,'[1]Posição do Mês'!$R$6:$S$53,2,FALSE)," ")</f>
        <v xml:space="preserve"> </v>
      </c>
      <c r="I315" s="34"/>
      <c r="J315" s="38"/>
      <c r="K315" s="38"/>
      <c r="L315" s="38">
        <f>VLOOKUP(A315, '[5]Posição do Mês'!$R$6:$S$53, 2, FALSE)</f>
        <v>1</v>
      </c>
      <c r="M315" s="34"/>
      <c r="N315" s="38"/>
      <c r="O315" s="2">
        <f>SUM(C315:N315)</f>
        <v>1</v>
      </c>
    </row>
    <row r="316" spans="1:15">
      <c r="A316" s="3" t="s">
        <v>181</v>
      </c>
      <c r="B316" s="3" t="s">
        <v>24</v>
      </c>
      <c r="C316" s="34"/>
      <c r="D316" s="38">
        <v>1</v>
      </c>
      <c r="E316" s="34"/>
      <c r="F316" s="38"/>
      <c r="G316" s="34"/>
      <c r="H316" s="38" t="str">
        <f>IFERROR(VLOOKUP(A316,'[1]Posição do Mês'!$R$6:$S$53,2,FALSE)," ")</f>
        <v xml:space="preserve"> </v>
      </c>
      <c r="I316" s="34"/>
      <c r="J316" s="38"/>
      <c r="K316" s="38"/>
      <c r="L316" s="38"/>
      <c r="M316" s="34"/>
      <c r="N316" s="38"/>
      <c r="O316" s="2">
        <f>SUM(C316:N316)</f>
        <v>1</v>
      </c>
    </row>
    <row r="317" spans="1:15">
      <c r="A317" s="3" t="s">
        <v>62</v>
      </c>
      <c r="B317" s="3" t="s">
        <v>24</v>
      </c>
      <c r="C317" s="34"/>
      <c r="D317" s="38"/>
      <c r="E317" s="34"/>
      <c r="F317" s="38"/>
      <c r="G317" s="34"/>
      <c r="H317" s="38" t="str">
        <f>IFERROR(VLOOKUP(A317,'[1]Posição do Mês'!$R$6:$S$53,2,FALSE)," ")</f>
        <v xml:space="preserve"> </v>
      </c>
      <c r="I317" s="34"/>
      <c r="J317" s="38">
        <f>VLOOKUP(A317, '[3]Posição do Mês'!$R$6:$S$64, 2, )</f>
        <v>1</v>
      </c>
      <c r="K317" s="38"/>
      <c r="L317" s="38">
        <f>VLOOKUP(A317, '[5]Posição do Mês'!$R$6:$S$53, 2, FALSE)</f>
        <v>1</v>
      </c>
      <c r="M317" s="34"/>
      <c r="N317" s="38"/>
      <c r="O317" s="2">
        <f t="shared" si="85"/>
        <v>2</v>
      </c>
    </row>
    <row r="318" spans="1:15">
      <c r="A318" s="3" t="s">
        <v>189</v>
      </c>
      <c r="B318" s="3" t="s">
        <v>24</v>
      </c>
      <c r="C318" s="34"/>
      <c r="D318" s="38"/>
      <c r="E318" s="34"/>
      <c r="F318" s="38"/>
      <c r="G318" s="34"/>
      <c r="H318" s="38">
        <f>IFERROR(VLOOKUP(A318,'[1]Posição do Mês'!$R$6:$S$53,2,FALSE)," ")</f>
        <v>2</v>
      </c>
      <c r="I318" s="34">
        <f>VLOOKUP(A318, '[4]Posição do Mês'!$R$6:$S$57, 2,0)</f>
        <v>2</v>
      </c>
      <c r="J318" s="38"/>
      <c r="K318" s="38"/>
      <c r="L318" s="38"/>
      <c r="M318" s="34"/>
      <c r="N318" s="38"/>
      <c r="O318" s="2">
        <f t="shared" si="85"/>
        <v>4</v>
      </c>
    </row>
    <row r="319" spans="1:15">
      <c r="A319" s="3" t="s">
        <v>202</v>
      </c>
      <c r="B319" s="3" t="s">
        <v>24</v>
      </c>
      <c r="C319" s="34"/>
      <c r="D319" s="38">
        <v>1</v>
      </c>
      <c r="E319" s="34"/>
      <c r="F319" s="38">
        <v>1</v>
      </c>
      <c r="G319" s="34"/>
      <c r="H319" s="38" t="str">
        <f>IFERROR(VLOOKUP(A319,'[1]Posição do Mês'!$R$6:$S$53,2,FALSE)," ")</f>
        <v xml:space="preserve"> </v>
      </c>
      <c r="I319" s="34"/>
      <c r="J319" s="38"/>
      <c r="K319" s="38"/>
      <c r="L319" s="38">
        <f>VLOOKUP(A319, '[5]Posição do Mês'!$R$6:$S$53, 2, FALSE)</f>
        <v>2</v>
      </c>
      <c r="M319" s="34"/>
      <c r="N319" s="38"/>
      <c r="O319" s="2">
        <f t="shared" ref="O319" si="102">SUM(C319:N319)</f>
        <v>4</v>
      </c>
    </row>
    <row r="320" spans="1:15">
      <c r="A320" s="3" t="s">
        <v>228</v>
      </c>
      <c r="B320" s="3" t="s">
        <v>24</v>
      </c>
      <c r="C320" s="34"/>
      <c r="D320" s="38"/>
      <c r="E320" s="34"/>
      <c r="F320" s="38"/>
      <c r="G320" s="34"/>
      <c r="H320" s="38">
        <f>IFERROR(VLOOKUP(A320,'[1]Posição do Mês'!$R$6:$S$53,2,FALSE)," ")</f>
        <v>1</v>
      </c>
      <c r="I320" s="34">
        <f>VLOOKUP(A320, '[4]Posição do Mês'!$R$6:$S$57, 2,0)</f>
        <v>1</v>
      </c>
      <c r="J320" s="38"/>
      <c r="K320" s="38">
        <f>VLOOKUP(A320,'[2]Posição do Mês'!$R$6:$S$62, 2,)</f>
        <v>1</v>
      </c>
      <c r="L320" s="38">
        <f>VLOOKUP(A320, '[5]Posição do Mês'!$R$6:$S$53, 2, FALSE)</f>
        <v>2</v>
      </c>
      <c r="M320" s="34"/>
      <c r="N320" s="38"/>
      <c r="O320" s="2">
        <f>SUM(C320:N320)</f>
        <v>5</v>
      </c>
    </row>
    <row r="321" spans="1:15">
      <c r="A321" s="3" t="s">
        <v>248</v>
      </c>
      <c r="B321" s="3" t="s">
        <v>24</v>
      </c>
      <c r="C321" s="34"/>
      <c r="D321" s="38"/>
      <c r="E321" s="34"/>
      <c r="F321" s="38"/>
      <c r="G321" s="34"/>
      <c r="H321" s="38">
        <f>IFERROR(VLOOKUP(A321,'[1]Posição do Mês'!$R$6:$S$53,2,FALSE)," ")</f>
        <v>2</v>
      </c>
      <c r="I321" s="34">
        <f>VLOOKUP(A321, '[4]Posição do Mês'!$R$6:$S$57, 2,0)</f>
        <v>2</v>
      </c>
      <c r="J321" s="38"/>
      <c r="K321" s="38">
        <f>VLOOKUP(A321,'[2]Posição do Mês'!$R$6:$S$62, 2,)</f>
        <v>1</v>
      </c>
      <c r="L321" s="38">
        <f>VLOOKUP(A321, '[5]Posição do Mês'!$R$6:$S$53, 2, FALSE)</f>
        <v>1</v>
      </c>
      <c r="M321" s="34"/>
      <c r="N321" s="38"/>
      <c r="O321" s="2">
        <f>SUM(C321:N321)</f>
        <v>6</v>
      </c>
    </row>
    <row r="322" spans="1:15">
      <c r="A322" s="3" t="s">
        <v>255</v>
      </c>
      <c r="B322" s="3" t="s">
        <v>24</v>
      </c>
      <c r="C322" s="34"/>
      <c r="D322" s="38"/>
      <c r="E322" s="34"/>
      <c r="F322" s="38"/>
      <c r="G322" s="34"/>
      <c r="H322" s="38" t="str">
        <f>IFERROR(VLOOKUP(A322,'[1]Posição do Mês'!$R$6:$S$53,2,FALSE)," ")</f>
        <v xml:space="preserve"> </v>
      </c>
      <c r="I322" s="34"/>
      <c r="J322" s="38"/>
      <c r="K322" s="38"/>
      <c r="L322" s="38"/>
      <c r="M322" s="34"/>
      <c r="N322" s="38"/>
      <c r="O322" s="2">
        <f>SUM(C322:N322)</f>
        <v>0</v>
      </c>
    </row>
    <row r="323" spans="1:15">
      <c r="A323" s="3" t="s">
        <v>258</v>
      </c>
      <c r="B323" s="3" t="s">
        <v>24</v>
      </c>
      <c r="C323" s="34"/>
      <c r="D323" s="38"/>
      <c r="E323" s="34"/>
      <c r="F323" s="38"/>
      <c r="G323" s="34"/>
      <c r="H323" s="38" t="str">
        <f>IFERROR(VLOOKUP(A323,'[1]Posição do Mês'!$R$6:$S$53,2,FALSE)," ")</f>
        <v xml:space="preserve"> </v>
      </c>
      <c r="I323" s="34"/>
      <c r="J323" s="38"/>
      <c r="K323" s="38"/>
      <c r="L323" s="38"/>
      <c r="M323" s="34"/>
      <c r="N323" s="38"/>
      <c r="O323" s="2">
        <f t="shared" si="85"/>
        <v>0</v>
      </c>
    </row>
    <row r="324" spans="1:15">
      <c r="A324" s="3" t="s">
        <v>259</v>
      </c>
      <c r="B324" s="3" t="s">
        <v>24</v>
      </c>
      <c r="C324" s="34"/>
      <c r="D324" s="38"/>
      <c r="E324" s="34"/>
      <c r="F324" s="38"/>
      <c r="G324" s="34"/>
      <c r="H324" s="38" t="str">
        <f>IFERROR(VLOOKUP(A324,'[1]Posição do Mês'!$R$6:$S$53,2,FALSE)," ")</f>
        <v xml:space="preserve"> </v>
      </c>
      <c r="I324" s="34"/>
      <c r="J324" s="38"/>
      <c r="K324" s="38">
        <f>VLOOKUP(A324,'[2]Posição do Mês'!$R$6:$S$62, 2,)</f>
        <v>1</v>
      </c>
      <c r="L324" s="38"/>
      <c r="M324" s="34"/>
      <c r="N324" s="38"/>
      <c r="O324" s="2">
        <f t="shared" ref="O324:O329" si="103">SUM(C324:N324)</f>
        <v>1</v>
      </c>
    </row>
    <row r="325" spans="1:15">
      <c r="A325" s="3" t="s">
        <v>453</v>
      </c>
      <c r="B325" s="3" t="s">
        <v>24</v>
      </c>
      <c r="C325" s="34"/>
      <c r="D325" s="38"/>
      <c r="E325" s="34"/>
      <c r="F325" s="38"/>
      <c r="G325" s="34"/>
      <c r="H325" s="38" t="str">
        <f>IFERROR(VLOOKUP(A325,'[1]Posição do Mês'!$R$6:$S$53,2,FALSE)," ")</f>
        <v xml:space="preserve"> </v>
      </c>
      <c r="I325" s="34"/>
      <c r="J325" s="38"/>
      <c r="K325" s="38"/>
      <c r="L325" s="38"/>
      <c r="M325" s="34"/>
      <c r="N325" s="38"/>
      <c r="O325" s="2">
        <f t="shared" si="103"/>
        <v>0</v>
      </c>
    </row>
    <row r="326" spans="1:15">
      <c r="A326" s="3" t="s">
        <v>275</v>
      </c>
      <c r="B326" s="3" t="s">
        <v>24</v>
      </c>
      <c r="C326" s="34"/>
      <c r="D326" s="38"/>
      <c r="E326" s="34"/>
      <c r="F326" s="38"/>
      <c r="G326" s="34"/>
      <c r="H326" s="38" t="str">
        <f>IFERROR(VLOOKUP(A326,'[1]Posição do Mês'!$R$6:$S$53,2,FALSE)," ")</f>
        <v xml:space="preserve"> </v>
      </c>
      <c r="I326" s="34"/>
      <c r="J326" s="38"/>
      <c r="K326" s="38"/>
      <c r="L326" s="38"/>
      <c r="M326" s="34"/>
      <c r="N326" s="38"/>
      <c r="O326" s="2">
        <f t="shared" si="103"/>
        <v>0</v>
      </c>
    </row>
    <row r="327" spans="1:15">
      <c r="A327" s="3" t="s">
        <v>276</v>
      </c>
      <c r="B327" s="3" t="s">
        <v>24</v>
      </c>
      <c r="C327" s="34"/>
      <c r="D327" s="38"/>
      <c r="E327" s="34"/>
      <c r="F327" s="38"/>
      <c r="G327" s="34"/>
      <c r="H327" s="38" t="str">
        <f>IFERROR(VLOOKUP(A327,'[1]Posição do Mês'!$R$6:$S$53,2,FALSE)," ")</f>
        <v xml:space="preserve"> </v>
      </c>
      <c r="I327" s="34"/>
      <c r="J327" s="38"/>
      <c r="K327" s="38"/>
      <c r="L327" s="38"/>
      <c r="M327" s="34"/>
      <c r="N327" s="38"/>
      <c r="O327" s="2">
        <f t="shared" si="103"/>
        <v>0</v>
      </c>
    </row>
    <row r="328" spans="1:15">
      <c r="A328" s="3" t="s">
        <v>288</v>
      </c>
      <c r="B328" s="3" t="s">
        <v>24</v>
      </c>
      <c r="C328" s="34"/>
      <c r="D328" s="38"/>
      <c r="E328" s="34"/>
      <c r="F328" s="38"/>
      <c r="G328" s="34"/>
      <c r="H328" s="38">
        <f>IFERROR(VLOOKUP(A328,'[1]Posição do Mês'!$R$6:$S$53,2,FALSE)," ")</f>
        <v>3</v>
      </c>
      <c r="I328" s="34">
        <f>VLOOKUP(A328, '[4]Posição do Mês'!$R$6:$S$57, 2,0)</f>
        <v>3</v>
      </c>
      <c r="J328" s="38"/>
      <c r="K328" s="38"/>
      <c r="L328" s="38"/>
      <c r="M328" s="34"/>
      <c r="N328" s="38"/>
      <c r="O328" s="2">
        <f t="shared" si="103"/>
        <v>6</v>
      </c>
    </row>
    <row r="329" spans="1:15">
      <c r="A329" s="3" t="s">
        <v>310</v>
      </c>
      <c r="B329" s="3" t="s">
        <v>24</v>
      </c>
      <c r="C329" s="34"/>
      <c r="D329" s="38"/>
      <c r="E329" s="34"/>
      <c r="F329" s="38"/>
      <c r="G329" s="34"/>
      <c r="H329" s="38" t="str">
        <f>IFERROR(VLOOKUP(A329,'[1]Posição do Mês'!$R$6:$S$53,2,FALSE)," ")</f>
        <v xml:space="preserve"> </v>
      </c>
      <c r="I329" s="34"/>
      <c r="J329" s="38"/>
      <c r="K329" s="38"/>
      <c r="L329" s="38"/>
      <c r="M329" s="34"/>
      <c r="N329" s="38"/>
      <c r="O329" s="2">
        <f t="shared" si="103"/>
        <v>0</v>
      </c>
    </row>
    <row r="330" spans="1:15">
      <c r="A330" s="3" t="s">
        <v>332</v>
      </c>
      <c r="B330" s="3" t="s">
        <v>24</v>
      </c>
      <c r="C330" s="34"/>
      <c r="D330" s="38"/>
      <c r="E330" s="34"/>
      <c r="F330" s="38"/>
      <c r="G330" s="34"/>
      <c r="H330" s="38" t="str">
        <f>IFERROR(VLOOKUP(A330,'[1]Posição do Mês'!$R$6:$S$53,2,FALSE)," ")</f>
        <v xml:space="preserve"> </v>
      </c>
      <c r="I330" s="34">
        <f>VLOOKUP(A330, '[4]Posição do Mês'!$R$6:$S$57, 2,0)</f>
        <v>3</v>
      </c>
      <c r="J330" s="38">
        <f>VLOOKUP(A330, '[3]Posição do Mês'!$R$6:$S$64, 2, )</f>
        <v>1</v>
      </c>
      <c r="K330" s="38"/>
      <c r="L330" s="38"/>
      <c r="M330" s="34"/>
      <c r="N330" s="38"/>
      <c r="O330" s="2">
        <f t="shared" ref="O330" si="104">SUM(C330:N330)</f>
        <v>4</v>
      </c>
    </row>
    <row r="331" spans="1:15">
      <c r="A331" s="3" t="s">
        <v>333</v>
      </c>
      <c r="B331" s="3" t="s">
        <v>24</v>
      </c>
      <c r="C331" s="34"/>
      <c r="D331" s="38"/>
      <c r="E331" s="34"/>
      <c r="F331" s="38"/>
      <c r="G331" s="34"/>
      <c r="H331" s="38" t="str">
        <f>IFERROR(VLOOKUP(A331,'[1]Posição do Mês'!$R$6:$S$53,2,FALSE)," ")</f>
        <v xml:space="preserve"> </v>
      </c>
      <c r="I331" s="34"/>
      <c r="J331" s="38"/>
      <c r="K331" s="38"/>
      <c r="L331" s="38"/>
      <c r="M331" s="34"/>
      <c r="N331" s="38"/>
      <c r="O331" s="2">
        <f t="shared" ref="O331" si="105">SUM(C331:N331)</f>
        <v>0</v>
      </c>
    </row>
    <row r="332" spans="1:15">
      <c r="A332" s="3" t="s">
        <v>296</v>
      </c>
      <c r="B332" s="3" t="s">
        <v>24</v>
      </c>
      <c r="C332" s="34"/>
      <c r="D332" s="38"/>
      <c r="E332" s="34"/>
      <c r="F332" s="38"/>
      <c r="G332" s="34"/>
      <c r="H332" s="38" t="str">
        <f>IFERROR(VLOOKUP(A332,'[1]Posição do Mês'!$R$6:$S$53,2,FALSE)," ")</f>
        <v xml:space="preserve"> </v>
      </c>
      <c r="I332" s="34"/>
      <c r="J332" s="38"/>
      <c r="K332" s="38"/>
      <c r="L332" s="38"/>
      <c r="M332" s="34"/>
      <c r="N332" s="38"/>
      <c r="O332" s="2">
        <f t="shared" ref="O332" si="106">SUM(C332:N332)</f>
        <v>0</v>
      </c>
    </row>
    <row r="333" spans="1:15">
      <c r="A333" s="3" t="s">
        <v>311</v>
      </c>
      <c r="B333" s="3" t="s">
        <v>24</v>
      </c>
      <c r="C333" s="34"/>
      <c r="D333" s="38"/>
      <c r="E333" s="34">
        <v>1</v>
      </c>
      <c r="F333" s="38"/>
      <c r="G333" s="34">
        <v>1</v>
      </c>
      <c r="H333" s="38" t="str">
        <f>IFERROR(VLOOKUP(A333,'[1]Posição do Mês'!$R$6:$S$53,2,FALSE)," ")</f>
        <v xml:space="preserve"> </v>
      </c>
      <c r="I333" s="34"/>
      <c r="J333" s="38"/>
      <c r="K333" s="38"/>
      <c r="L333" s="38"/>
      <c r="M333" s="34"/>
      <c r="N333" s="38"/>
      <c r="O333" s="2">
        <f>SUM(C333:N333)</f>
        <v>2</v>
      </c>
    </row>
    <row r="334" spans="1:15">
      <c r="A334" s="3" t="s">
        <v>336</v>
      </c>
      <c r="B334" s="3" t="s">
        <v>24</v>
      </c>
      <c r="C334" s="34"/>
      <c r="D334" s="38"/>
      <c r="E334" s="34">
        <v>1</v>
      </c>
      <c r="F334" s="38"/>
      <c r="G334" s="34"/>
      <c r="H334" s="38" t="str">
        <f>IFERROR(VLOOKUP(A334,'[1]Posição do Mês'!$R$6:$S$53,2,FALSE)," ")</f>
        <v xml:space="preserve"> </v>
      </c>
      <c r="I334" s="34">
        <f>VLOOKUP(A334, '[4]Posição do Mês'!$R$6:$S$57, 2,0)</f>
        <v>1</v>
      </c>
      <c r="J334" s="38"/>
      <c r="K334" s="38">
        <f>VLOOKUP(A334,'[2]Posição do Mês'!$R$6:$S$62, 2,)</f>
        <v>1</v>
      </c>
      <c r="L334" s="38"/>
      <c r="M334" s="34"/>
      <c r="N334" s="38"/>
      <c r="O334" s="2">
        <f t="shared" ref="O334" si="107">SUM(C334:N334)</f>
        <v>3</v>
      </c>
    </row>
    <row r="335" spans="1:15">
      <c r="A335" s="3" t="s">
        <v>61</v>
      </c>
      <c r="B335" s="3" t="s">
        <v>24</v>
      </c>
      <c r="C335" s="34"/>
      <c r="D335" s="38"/>
      <c r="E335" s="34"/>
      <c r="F335" s="38"/>
      <c r="G335" s="34"/>
      <c r="H335" s="38" t="str">
        <f>IFERROR(VLOOKUP(A335,'[1]Posição do Mês'!$R$6:$S$53,2,FALSE)," ")</f>
        <v xml:space="preserve"> </v>
      </c>
      <c r="I335" s="34"/>
      <c r="J335" s="38"/>
      <c r="K335" s="38"/>
      <c r="L335" s="38"/>
      <c r="M335" s="34"/>
      <c r="N335" s="38"/>
      <c r="O335" s="2">
        <f t="shared" si="85"/>
        <v>0</v>
      </c>
    </row>
    <row r="336" spans="1:15">
      <c r="A336" s="129" t="s">
        <v>28</v>
      </c>
      <c r="B336" s="129"/>
      <c r="C336" s="43">
        <f t="shared" ref="C336:N336" si="108">SUM(C307:C335)</f>
        <v>0</v>
      </c>
      <c r="D336" s="43">
        <f t="shared" si="108"/>
        <v>2</v>
      </c>
      <c r="E336" s="43">
        <f>SUM(E307:E335)</f>
        <v>2</v>
      </c>
      <c r="F336" s="43">
        <f t="shared" si="108"/>
        <v>1</v>
      </c>
      <c r="G336" s="43">
        <f t="shared" si="108"/>
        <v>2</v>
      </c>
      <c r="H336" s="43">
        <f>SUM(H307:H335)</f>
        <v>8</v>
      </c>
      <c r="I336" s="43">
        <f t="shared" si="108"/>
        <v>12</v>
      </c>
      <c r="J336" s="43">
        <f t="shared" si="108"/>
        <v>2</v>
      </c>
      <c r="K336" s="43">
        <f t="shared" si="108"/>
        <v>4</v>
      </c>
      <c r="L336" s="43">
        <f t="shared" si="108"/>
        <v>7</v>
      </c>
      <c r="M336" s="43">
        <f t="shared" si="108"/>
        <v>0</v>
      </c>
      <c r="N336" s="43">
        <f t="shared" si="108"/>
        <v>0</v>
      </c>
      <c r="O336" s="33">
        <f>SUM(O309:O335)</f>
        <v>40</v>
      </c>
    </row>
    <row r="337" spans="1:17">
      <c r="A337" s="3" t="s">
        <v>60</v>
      </c>
      <c r="B337" s="3" t="s">
        <v>21</v>
      </c>
      <c r="C337" s="34"/>
      <c r="D337" s="38"/>
      <c r="E337" s="34"/>
      <c r="F337" s="38"/>
      <c r="G337" s="34"/>
      <c r="H337" s="38" t="str">
        <f>IFERROR(VLOOKUP(A337,'[1]Posição do Mês'!$R$6:$S$53,2,FALSE)," ")</f>
        <v xml:space="preserve"> </v>
      </c>
      <c r="I337" s="34"/>
      <c r="J337" s="38"/>
      <c r="K337" s="38"/>
      <c r="L337" s="38"/>
      <c r="M337" s="34"/>
      <c r="N337" s="38"/>
      <c r="O337" s="68">
        <f t="shared" si="85"/>
        <v>0</v>
      </c>
      <c r="P337" s="70"/>
      <c r="Q337" s="66"/>
    </row>
    <row r="338" spans="1:17">
      <c r="A338" s="3" t="s">
        <v>148</v>
      </c>
      <c r="B338" s="3" t="s">
        <v>21</v>
      </c>
      <c r="C338" s="34"/>
      <c r="D338" s="38"/>
      <c r="E338" s="34"/>
      <c r="F338" s="38"/>
      <c r="G338" s="34"/>
      <c r="H338" s="38" t="str">
        <f>IFERROR(VLOOKUP(A338,'[1]Posição do Mês'!$R$6:$S$53,2,FALSE)," ")</f>
        <v xml:space="preserve"> </v>
      </c>
      <c r="I338" s="34"/>
      <c r="J338" s="38"/>
      <c r="K338" s="38"/>
      <c r="L338" s="38"/>
      <c r="M338" s="34"/>
      <c r="N338" s="38"/>
      <c r="O338" s="68">
        <f>SUM(C338:N338)</f>
        <v>0</v>
      </c>
      <c r="P338" s="70"/>
      <c r="Q338" s="66"/>
    </row>
    <row r="339" spans="1:17">
      <c r="A339" s="3" t="s">
        <v>154</v>
      </c>
      <c r="B339" s="3" t="s">
        <v>21</v>
      </c>
      <c r="C339" s="34"/>
      <c r="D339" s="38"/>
      <c r="E339" s="34"/>
      <c r="F339" s="38"/>
      <c r="G339" s="34"/>
      <c r="H339" s="38" t="str">
        <f>IFERROR(VLOOKUP(A339,'[1]Posição do Mês'!$R$6:$S$53,2,FALSE)," ")</f>
        <v xml:space="preserve"> </v>
      </c>
      <c r="I339" s="34"/>
      <c r="J339" s="38">
        <f>VLOOKUP(A339, '[3]Posição do Mês'!$R$6:$S$64, 2, )</f>
        <v>1</v>
      </c>
      <c r="K339" s="38"/>
      <c r="L339" s="38"/>
      <c r="M339" s="34"/>
      <c r="N339" s="38"/>
      <c r="O339" s="68">
        <f>SUM(C339:N339)</f>
        <v>1</v>
      </c>
      <c r="P339" s="70"/>
      <c r="Q339" s="66"/>
    </row>
    <row r="340" spans="1:17">
      <c r="A340" s="3" t="s">
        <v>156</v>
      </c>
      <c r="B340" s="3" t="s">
        <v>21</v>
      </c>
      <c r="C340" s="34"/>
      <c r="D340" s="38"/>
      <c r="E340" s="34"/>
      <c r="F340" s="38">
        <v>1</v>
      </c>
      <c r="G340" s="34"/>
      <c r="H340" s="38">
        <f>IFERROR(VLOOKUP(A340,'[1]Posição do Mês'!$R$6:$S$53,2,FALSE)," ")</f>
        <v>1</v>
      </c>
      <c r="I340" s="34">
        <f>VLOOKUP(A340, '[4]Posição do Mês'!$R$6:$S$57, 2,0)</f>
        <v>1</v>
      </c>
      <c r="J340" s="38"/>
      <c r="K340" s="38"/>
      <c r="L340" s="38"/>
      <c r="M340" s="34"/>
      <c r="N340" s="38"/>
      <c r="O340" s="68">
        <f>SUM(C340:N340)</f>
        <v>3</v>
      </c>
      <c r="P340" s="70"/>
      <c r="Q340" s="66"/>
    </row>
    <row r="341" spans="1:17">
      <c r="A341" s="3" t="s">
        <v>473</v>
      </c>
      <c r="B341" s="3" t="s">
        <v>21</v>
      </c>
      <c r="C341" s="34"/>
      <c r="D341" s="38"/>
      <c r="E341" s="34"/>
      <c r="F341" s="38"/>
      <c r="G341" s="34"/>
      <c r="H341" s="38" t="str">
        <f>IFERROR(VLOOKUP(A341,'[1]Posição do Mês'!$R$6:$S$53,2,FALSE)," ")</f>
        <v xml:space="preserve"> </v>
      </c>
      <c r="I341" s="34"/>
      <c r="J341" s="38"/>
      <c r="K341" s="38"/>
      <c r="L341" s="38"/>
      <c r="M341" s="34"/>
      <c r="N341" s="38"/>
      <c r="O341" s="68">
        <f>SUM(C341:N341)</f>
        <v>0</v>
      </c>
      <c r="P341" s="70"/>
      <c r="Q341" s="66"/>
    </row>
    <row r="342" spans="1:17">
      <c r="A342" s="3" t="s">
        <v>168</v>
      </c>
      <c r="B342" s="3" t="s">
        <v>21</v>
      </c>
      <c r="C342" s="34"/>
      <c r="D342" s="38"/>
      <c r="E342" s="34"/>
      <c r="F342" s="38"/>
      <c r="G342" s="34"/>
      <c r="H342" s="38" t="str">
        <f>IFERROR(VLOOKUP(A342,'[1]Posição do Mês'!$R$6:$S$53,2,FALSE)," ")</f>
        <v xml:space="preserve"> </v>
      </c>
      <c r="I342" s="34"/>
      <c r="J342" s="38"/>
      <c r="K342" s="38"/>
      <c r="L342" s="38"/>
      <c r="M342" s="34"/>
      <c r="N342" s="38"/>
      <c r="O342" s="68">
        <f>SUM(C342:N342)</f>
        <v>0</v>
      </c>
      <c r="P342" s="70"/>
      <c r="Q342" s="66"/>
    </row>
    <row r="343" spans="1:17">
      <c r="A343" s="3" t="s">
        <v>59</v>
      </c>
      <c r="B343" s="3" t="s">
        <v>21</v>
      </c>
      <c r="C343" s="34">
        <v>1</v>
      </c>
      <c r="D343" s="38"/>
      <c r="E343" s="34"/>
      <c r="F343" s="38"/>
      <c r="G343" s="34"/>
      <c r="H343" s="38" t="str">
        <f>IFERROR(VLOOKUP(A343,'[1]Posição do Mês'!$R$6:$S$53,2,FALSE)," ")</f>
        <v xml:space="preserve"> </v>
      </c>
      <c r="I343" s="34"/>
      <c r="J343" s="38"/>
      <c r="K343" s="38"/>
      <c r="L343" s="38"/>
      <c r="M343" s="34"/>
      <c r="N343" s="38"/>
      <c r="O343" s="68">
        <f t="shared" si="85"/>
        <v>1</v>
      </c>
      <c r="P343" s="70"/>
      <c r="Q343" s="66"/>
    </row>
    <row r="344" spans="1:17">
      <c r="A344" s="3" t="s">
        <v>183</v>
      </c>
      <c r="B344" s="3" t="s">
        <v>21</v>
      </c>
      <c r="C344" s="34"/>
      <c r="D344" s="38"/>
      <c r="E344" s="34"/>
      <c r="F344" s="38">
        <v>3</v>
      </c>
      <c r="G344" s="34">
        <v>1</v>
      </c>
      <c r="H344" s="38" t="str">
        <f>IFERROR(VLOOKUP(A344,'[1]Posição do Mês'!$R$6:$S$53,2,FALSE)," ")</f>
        <v xml:space="preserve"> </v>
      </c>
      <c r="I344" s="34"/>
      <c r="J344" s="38"/>
      <c r="K344" s="38"/>
      <c r="L344" s="38"/>
      <c r="M344" s="34"/>
      <c r="N344" s="38"/>
      <c r="O344" s="68">
        <f>SUM(C344:N344)</f>
        <v>4</v>
      </c>
      <c r="P344" s="70"/>
      <c r="Q344" s="66"/>
    </row>
    <row r="345" spans="1:17">
      <c r="A345" s="3" t="s">
        <v>58</v>
      </c>
      <c r="B345" s="3" t="s">
        <v>21</v>
      </c>
      <c r="C345" s="34"/>
      <c r="D345" s="38"/>
      <c r="E345" s="34"/>
      <c r="F345" s="38">
        <v>1</v>
      </c>
      <c r="G345" s="34">
        <v>1</v>
      </c>
      <c r="H345" s="38" t="str">
        <f>IFERROR(VLOOKUP(A345,'[1]Posição do Mês'!$R$6:$S$53,2,FALSE)," ")</f>
        <v xml:space="preserve"> </v>
      </c>
      <c r="I345" s="34"/>
      <c r="J345" s="38">
        <f>VLOOKUP(A345, '[3]Posição do Mês'!$R$6:$S$64, 2, )</f>
        <v>1</v>
      </c>
      <c r="K345" s="38">
        <f>VLOOKUP(A345,'[2]Posição do Mês'!$R$6:$S$62, 2,)</f>
        <v>4</v>
      </c>
      <c r="L345" s="38">
        <f>VLOOKUP(A345, '[5]Posição do Mês'!$R$6:$S$53, 2, FALSE)</f>
        <v>9</v>
      </c>
      <c r="M345" s="34"/>
      <c r="N345" s="38"/>
      <c r="O345" s="68">
        <f t="shared" si="85"/>
        <v>16</v>
      </c>
      <c r="P345" s="70"/>
      <c r="Q345" s="66"/>
    </row>
    <row r="346" spans="1:17">
      <c r="A346" s="3" t="s">
        <v>195</v>
      </c>
      <c r="B346" s="3" t="s">
        <v>21</v>
      </c>
      <c r="C346" s="34"/>
      <c r="D346" s="38"/>
      <c r="E346" s="34"/>
      <c r="F346" s="38"/>
      <c r="G346" s="34"/>
      <c r="H346" s="38" t="str">
        <f>IFERROR(VLOOKUP(A346,'[1]Posição do Mês'!$R$6:$S$53,2,FALSE)," ")</f>
        <v xml:space="preserve"> </v>
      </c>
      <c r="I346" s="34"/>
      <c r="J346" s="38"/>
      <c r="K346" s="38"/>
      <c r="L346" s="38"/>
      <c r="M346" s="34"/>
      <c r="N346" s="38"/>
      <c r="O346" s="68">
        <f>SUM(C346:N346)</f>
        <v>0</v>
      </c>
      <c r="P346" s="70"/>
      <c r="Q346" s="66"/>
    </row>
    <row r="347" spans="1:17">
      <c r="A347" s="3" t="s">
        <v>200</v>
      </c>
      <c r="B347" s="3" t="s">
        <v>21</v>
      </c>
      <c r="C347" s="34"/>
      <c r="D347" s="38"/>
      <c r="E347" s="34"/>
      <c r="F347" s="38"/>
      <c r="G347" s="34"/>
      <c r="H347" s="38" t="str">
        <f>IFERROR(VLOOKUP(A347,'[1]Posição do Mês'!$R$6:$S$53,2,FALSE)," ")</f>
        <v xml:space="preserve"> </v>
      </c>
      <c r="I347" s="34"/>
      <c r="J347" s="38"/>
      <c r="K347" s="38"/>
      <c r="L347" s="38"/>
      <c r="M347" s="34"/>
      <c r="N347" s="38"/>
      <c r="O347" s="68">
        <f t="shared" si="85"/>
        <v>0</v>
      </c>
      <c r="P347" s="70"/>
      <c r="Q347" s="66"/>
    </row>
    <row r="348" spans="1:17">
      <c r="A348" s="3" t="s">
        <v>204</v>
      </c>
      <c r="B348" s="3" t="s">
        <v>21</v>
      </c>
      <c r="C348" s="34"/>
      <c r="D348" s="38">
        <v>1</v>
      </c>
      <c r="E348" s="34"/>
      <c r="F348" s="38">
        <v>2</v>
      </c>
      <c r="G348" s="34"/>
      <c r="H348" s="38" t="str">
        <f>IFERROR(VLOOKUP(A348,'[1]Posição do Mês'!$R$6:$S$53,2,FALSE)," ")</f>
        <v xml:space="preserve"> </v>
      </c>
      <c r="I348" s="34"/>
      <c r="J348" s="38"/>
      <c r="K348" s="38">
        <f>VLOOKUP(A348,'[2]Posição do Mês'!$R$6:$S$62, 2,)</f>
        <v>1</v>
      </c>
      <c r="L348" s="38"/>
      <c r="M348" s="34"/>
      <c r="N348" s="38"/>
      <c r="O348" s="68">
        <f>SUM(C348:N348)</f>
        <v>4</v>
      </c>
      <c r="P348" s="70"/>
      <c r="Q348" s="66"/>
    </row>
    <row r="349" spans="1:17">
      <c r="A349" s="3" t="s">
        <v>57</v>
      </c>
      <c r="B349" s="3" t="s">
        <v>21</v>
      </c>
      <c r="C349" s="34"/>
      <c r="D349" s="38"/>
      <c r="E349" s="34"/>
      <c r="F349" s="38"/>
      <c r="G349" s="34"/>
      <c r="H349" s="38" t="str">
        <f>IFERROR(VLOOKUP(A349,'[1]Posição do Mês'!$R$6:$S$53,2,FALSE)," ")</f>
        <v xml:space="preserve"> </v>
      </c>
      <c r="I349" s="34"/>
      <c r="J349" s="38">
        <f>VLOOKUP(A349, '[3]Posição do Mês'!$R$6:$S$64, 2, )</f>
        <v>1</v>
      </c>
      <c r="K349" s="38"/>
      <c r="L349" s="38"/>
      <c r="M349" s="34"/>
      <c r="N349" s="38"/>
      <c r="O349" s="68">
        <f t="shared" si="85"/>
        <v>1</v>
      </c>
      <c r="P349" s="70"/>
      <c r="Q349" s="66"/>
    </row>
    <row r="350" spans="1:17">
      <c r="A350" s="3" t="s">
        <v>56</v>
      </c>
      <c r="B350" s="3" t="s">
        <v>21</v>
      </c>
      <c r="C350" s="34"/>
      <c r="D350" s="38"/>
      <c r="E350" s="34"/>
      <c r="F350" s="38"/>
      <c r="G350" s="34">
        <v>2</v>
      </c>
      <c r="H350" s="38" t="str">
        <f>IFERROR(VLOOKUP(A350,'[1]Posição do Mês'!$R$6:$S$53,2,FALSE)," ")</f>
        <v xml:space="preserve"> </v>
      </c>
      <c r="I350" s="34"/>
      <c r="J350" s="38"/>
      <c r="K350" s="38"/>
      <c r="L350" s="38"/>
      <c r="M350" s="34"/>
      <c r="N350" s="38"/>
      <c r="O350" s="68">
        <f t="shared" si="85"/>
        <v>2</v>
      </c>
      <c r="P350" s="70"/>
      <c r="Q350" s="66"/>
    </row>
    <row r="351" spans="1:17">
      <c r="A351" s="3" t="s">
        <v>55</v>
      </c>
      <c r="B351" s="3" t="s">
        <v>21</v>
      </c>
      <c r="C351" s="34">
        <v>4</v>
      </c>
      <c r="D351" s="38"/>
      <c r="E351" s="34">
        <v>1</v>
      </c>
      <c r="F351" s="38">
        <v>1</v>
      </c>
      <c r="G351" s="34">
        <v>2</v>
      </c>
      <c r="H351" s="38">
        <f>IFERROR(VLOOKUP(A351,'[1]Posição do Mês'!$R$6:$S$53,2,FALSE)," ")</f>
        <v>4</v>
      </c>
      <c r="I351" s="34">
        <f>VLOOKUP(A351, '[4]Posição do Mês'!$R$6:$S$57, 2,0)</f>
        <v>4</v>
      </c>
      <c r="J351" s="38">
        <f>VLOOKUP(A351, '[3]Posição do Mês'!$R$6:$S$64, 2, )</f>
        <v>5</v>
      </c>
      <c r="K351" s="38">
        <f>VLOOKUP(A351,'[2]Posição do Mês'!$R$6:$S$62, 2,)</f>
        <v>4</v>
      </c>
      <c r="L351" s="38">
        <f>VLOOKUP(A351, '[5]Posição do Mês'!$R$6:$S$53, 2, FALSE)</f>
        <v>6</v>
      </c>
      <c r="M351" s="34"/>
      <c r="N351" s="38"/>
      <c r="O351" s="68">
        <f t="shared" si="85"/>
        <v>31</v>
      </c>
      <c r="P351" s="70"/>
      <c r="Q351" s="66"/>
    </row>
    <row r="352" spans="1:17">
      <c r="A352" s="3" t="s">
        <v>213</v>
      </c>
      <c r="B352" s="3" t="s">
        <v>21</v>
      </c>
      <c r="C352" s="34"/>
      <c r="D352" s="38"/>
      <c r="E352" s="34"/>
      <c r="F352" s="38">
        <v>1</v>
      </c>
      <c r="G352" s="34"/>
      <c r="H352" s="38" t="str">
        <f>IFERROR(VLOOKUP(A352,'[1]Posição do Mês'!$R$6:$S$53,2,FALSE)," ")</f>
        <v xml:space="preserve"> </v>
      </c>
      <c r="I352" s="34"/>
      <c r="J352" s="38"/>
      <c r="K352" s="38"/>
      <c r="L352" s="38"/>
      <c r="M352" s="34"/>
      <c r="N352" s="38"/>
      <c r="O352" s="68">
        <f>SUM(C352:N352)</f>
        <v>1</v>
      </c>
      <c r="P352" s="70"/>
      <c r="Q352" s="66"/>
    </row>
    <row r="353" spans="1:17">
      <c r="A353" s="3" t="s">
        <v>54</v>
      </c>
      <c r="B353" s="3" t="s">
        <v>21</v>
      </c>
      <c r="C353" s="34"/>
      <c r="D353" s="38"/>
      <c r="E353" s="34">
        <v>2</v>
      </c>
      <c r="F353" s="38"/>
      <c r="G353" s="34">
        <v>3</v>
      </c>
      <c r="H353" s="38">
        <f>IFERROR(VLOOKUP(A353,'[1]Posição do Mês'!$R$6:$S$53,2,FALSE)," ")</f>
        <v>3</v>
      </c>
      <c r="I353" s="34">
        <f>VLOOKUP(A353, '[4]Posição do Mês'!$R$6:$S$57, 2,0)</f>
        <v>3</v>
      </c>
      <c r="J353" s="38">
        <f>VLOOKUP(A353, '[3]Posição do Mês'!$R$6:$S$64, 2, )</f>
        <v>1</v>
      </c>
      <c r="K353" s="38">
        <f>VLOOKUP(A353,'[2]Posição do Mês'!$R$6:$S$62, 2,)</f>
        <v>7</v>
      </c>
      <c r="L353" s="38">
        <f>VLOOKUP(A353, '[5]Posição do Mês'!$R$6:$S$53, 2, FALSE)</f>
        <v>6</v>
      </c>
      <c r="M353" s="34"/>
      <c r="N353" s="38"/>
      <c r="O353" s="68">
        <f t="shared" si="85"/>
        <v>25</v>
      </c>
      <c r="P353" s="70"/>
      <c r="Q353" s="66"/>
    </row>
    <row r="354" spans="1:17">
      <c r="A354" s="3" t="s">
        <v>53</v>
      </c>
      <c r="B354" s="3" t="s">
        <v>21</v>
      </c>
      <c r="C354" s="34"/>
      <c r="D354" s="38"/>
      <c r="E354" s="34"/>
      <c r="F354" s="38"/>
      <c r="G354" s="34"/>
      <c r="H354" s="38" t="str">
        <f>IFERROR(VLOOKUP(A354,'[1]Posição do Mês'!$R$6:$S$53,2,FALSE)," ")</f>
        <v xml:space="preserve"> </v>
      </c>
      <c r="I354" s="34"/>
      <c r="J354" s="38"/>
      <c r="K354" s="38"/>
      <c r="L354" s="38"/>
      <c r="M354" s="34"/>
      <c r="N354" s="38"/>
      <c r="O354" s="68">
        <f t="shared" si="85"/>
        <v>0</v>
      </c>
      <c r="P354" s="70"/>
      <c r="Q354" s="66"/>
    </row>
    <row r="355" spans="1:17">
      <c r="A355" s="3" t="s">
        <v>52</v>
      </c>
      <c r="B355" s="3" t="s">
        <v>21</v>
      </c>
      <c r="C355" s="34"/>
      <c r="D355" s="38"/>
      <c r="E355" s="34">
        <v>1</v>
      </c>
      <c r="F355" s="38"/>
      <c r="G355" s="34">
        <v>3</v>
      </c>
      <c r="H355" s="38">
        <f>IFERROR(VLOOKUP(A355,'[1]Posição do Mês'!$R$6:$S$53,2,FALSE)," ")</f>
        <v>1</v>
      </c>
      <c r="I355" s="34">
        <f>VLOOKUP(A355, '[4]Posição do Mês'!$R$6:$S$57, 2,0)</f>
        <v>1</v>
      </c>
      <c r="J355" s="38">
        <f>VLOOKUP(A355, '[3]Posição do Mês'!$R$6:$S$64, 2, )</f>
        <v>2</v>
      </c>
      <c r="K355" s="38"/>
      <c r="L355" s="38">
        <f>VLOOKUP(A355, '[5]Posição do Mês'!$R$6:$S$53, 2, FALSE)</f>
        <v>1</v>
      </c>
      <c r="M355" s="34"/>
      <c r="N355" s="38"/>
      <c r="O355" s="68">
        <f t="shared" si="85"/>
        <v>9</v>
      </c>
      <c r="P355" s="70"/>
      <c r="Q355" s="66"/>
    </row>
    <row r="356" spans="1:17">
      <c r="A356" s="3" t="s">
        <v>51</v>
      </c>
      <c r="B356" s="3" t="s">
        <v>21</v>
      </c>
      <c r="C356" s="34">
        <v>1</v>
      </c>
      <c r="D356" s="38">
        <v>1</v>
      </c>
      <c r="E356" s="34"/>
      <c r="F356" s="38">
        <v>1</v>
      </c>
      <c r="G356" s="34"/>
      <c r="H356" s="38" t="str">
        <f>IFERROR(VLOOKUP(A356,'[1]Posição do Mês'!$R$6:$S$53,2,FALSE)," ")</f>
        <v xml:space="preserve"> </v>
      </c>
      <c r="I356" s="34"/>
      <c r="J356" s="38">
        <f>VLOOKUP(A356, '[3]Posição do Mês'!$R$6:$S$64, 2, )</f>
        <v>2</v>
      </c>
      <c r="K356" s="38"/>
      <c r="L356" s="38">
        <f>VLOOKUP(A356, '[5]Posição do Mês'!$R$6:$S$53, 2, FALSE)</f>
        <v>2</v>
      </c>
      <c r="M356" s="34"/>
      <c r="N356" s="38"/>
      <c r="O356" s="68">
        <f t="shared" si="85"/>
        <v>7</v>
      </c>
      <c r="P356" s="70"/>
      <c r="Q356" s="66"/>
    </row>
    <row r="357" spans="1:17">
      <c r="A357" s="3" t="s">
        <v>231</v>
      </c>
      <c r="B357" s="3" t="s">
        <v>21</v>
      </c>
      <c r="C357" s="34"/>
      <c r="D357" s="38"/>
      <c r="E357" s="34"/>
      <c r="F357" s="38"/>
      <c r="G357" s="34"/>
      <c r="H357" s="38" t="str">
        <f>IFERROR(VLOOKUP(A357,'[1]Posição do Mês'!$R$6:$S$53,2,FALSE)," ")</f>
        <v xml:space="preserve"> </v>
      </c>
      <c r="I357" s="34"/>
      <c r="J357" s="38"/>
      <c r="K357" s="38"/>
      <c r="L357" s="38"/>
      <c r="M357" s="34"/>
      <c r="N357" s="38"/>
      <c r="O357" s="68">
        <f>SUM(C357:N357)</f>
        <v>0</v>
      </c>
      <c r="P357" s="70"/>
      <c r="Q357" s="66"/>
    </row>
    <row r="358" spans="1:17">
      <c r="A358" s="3" t="s">
        <v>241</v>
      </c>
      <c r="B358" s="3" t="s">
        <v>21</v>
      </c>
      <c r="C358" s="34"/>
      <c r="D358" s="38"/>
      <c r="E358" s="34"/>
      <c r="F358" s="38"/>
      <c r="G358" s="34"/>
      <c r="H358" s="38" t="str">
        <f>IFERROR(VLOOKUP(A358,'[1]Posição do Mês'!$R$6:$S$53,2,FALSE)," ")</f>
        <v xml:space="preserve"> </v>
      </c>
      <c r="I358" s="34"/>
      <c r="J358" s="38"/>
      <c r="K358" s="38"/>
      <c r="L358" s="38"/>
      <c r="M358" s="34"/>
      <c r="N358" s="38"/>
      <c r="O358" s="68">
        <f>SUM(C358:N358)</f>
        <v>0</v>
      </c>
      <c r="P358" s="70"/>
      <c r="Q358" s="66"/>
    </row>
    <row r="359" spans="1:17">
      <c r="A359" s="3" t="s">
        <v>249</v>
      </c>
      <c r="B359" s="3" t="s">
        <v>21</v>
      </c>
      <c r="C359" s="34"/>
      <c r="D359" s="38"/>
      <c r="E359" s="34">
        <v>1</v>
      </c>
      <c r="F359" s="38"/>
      <c r="G359" s="34"/>
      <c r="H359" s="38" t="str">
        <f>IFERROR(VLOOKUP(A359,'[1]Posição do Mês'!$R$6:$S$53,2,FALSE)," ")</f>
        <v xml:space="preserve"> </v>
      </c>
      <c r="I359" s="34"/>
      <c r="J359" s="38">
        <f>VLOOKUP(A359, '[3]Posição do Mês'!$R$6:$S$64, 2, )</f>
        <v>2</v>
      </c>
      <c r="K359" s="38"/>
      <c r="L359" s="38">
        <f>VLOOKUP(A359, '[5]Posição do Mês'!$R$6:$S$53, 2, FALSE)</f>
        <v>3</v>
      </c>
      <c r="M359" s="34"/>
      <c r="N359" s="38"/>
      <c r="O359" s="68">
        <f>SUM(C359:N359)</f>
        <v>6</v>
      </c>
      <c r="P359" s="70"/>
      <c r="Q359" s="66"/>
    </row>
    <row r="360" spans="1:17">
      <c r="A360" s="3" t="s">
        <v>250</v>
      </c>
      <c r="B360" s="3" t="s">
        <v>21</v>
      </c>
      <c r="C360" s="34"/>
      <c r="D360" s="38"/>
      <c r="E360" s="34"/>
      <c r="F360" s="38"/>
      <c r="G360" s="34"/>
      <c r="H360" s="38" t="str">
        <f>IFERROR(VLOOKUP(A360,'[1]Posição do Mês'!$R$6:$S$53,2,FALSE)," ")</f>
        <v xml:space="preserve"> </v>
      </c>
      <c r="I360" s="34"/>
      <c r="J360" s="38"/>
      <c r="K360" s="38"/>
      <c r="L360" s="38"/>
      <c r="M360" s="34"/>
      <c r="N360" s="38"/>
      <c r="O360" s="68">
        <f>SUM(C360:N360)</f>
        <v>0</v>
      </c>
      <c r="P360" s="70"/>
      <c r="Q360" s="66"/>
    </row>
    <row r="361" spans="1:17">
      <c r="A361" s="3" t="s">
        <v>252</v>
      </c>
      <c r="B361" s="3" t="s">
        <v>21</v>
      </c>
      <c r="C361" s="34"/>
      <c r="D361" s="38"/>
      <c r="E361" s="34"/>
      <c r="F361" s="38">
        <v>1</v>
      </c>
      <c r="G361" s="34">
        <v>1</v>
      </c>
      <c r="H361" s="38">
        <f>IFERROR(VLOOKUP(A361,'[1]Posição do Mês'!$R$6:$S$53,2,FALSE)," ")</f>
        <v>1</v>
      </c>
      <c r="I361" s="34">
        <f>VLOOKUP(A361, '[4]Posição do Mês'!$R$6:$S$57, 2,0)</f>
        <v>1</v>
      </c>
      <c r="J361" s="38"/>
      <c r="K361" s="38">
        <f>VLOOKUP(A361,'[2]Posição do Mês'!$R$6:$S$62, 2,)</f>
        <v>1</v>
      </c>
      <c r="L361" s="38"/>
      <c r="M361" s="34"/>
      <c r="N361" s="38"/>
      <c r="O361" s="68">
        <f>SUM(C361:N361)</f>
        <v>5</v>
      </c>
      <c r="P361" s="70"/>
      <c r="Q361" s="66"/>
    </row>
    <row r="362" spans="1:17">
      <c r="A362" s="3" t="s">
        <v>254</v>
      </c>
      <c r="B362" s="3" t="s">
        <v>21</v>
      </c>
      <c r="C362" s="34"/>
      <c r="D362" s="38"/>
      <c r="E362" s="34">
        <v>1</v>
      </c>
      <c r="F362" s="38"/>
      <c r="G362" s="34"/>
      <c r="H362" s="38" t="str">
        <f>IFERROR(VLOOKUP(A362,'[1]Posição do Mês'!$R$6:$S$53,2,FALSE)," ")</f>
        <v xml:space="preserve"> </v>
      </c>
      <c r="I362" s="34"/>
      <c r="J362" s="38"/>
      <c r="K362" s="38"/>
      <c r="L362" s="38"/>
      <c r="M362" s="34"/>
      <c r="N362" s="38"/>
      <c r="O362" s="68">
        <f t="shared" si="85"/>
        <v>1</v>
      </c>
      <c r="P362" s="70"/>
      <c r="Q362" s="66"/>
    </row>
    <row r="363" spans="1:17">
      <c r="A363" s="3" t="s">
        <v>50</v>
      </c>
      <c r="B363" s="3" t="s">
        <v>21</v>
      </c>
      <c r="C363" s="34"/>
      <c r="D363" s="38"/>
      <c r="E363" s="34"/>
      <c r="F363" s="38"/>
      <c r="G363" s="34"/>
      <c r="H363" s="38" t="str">
        <f>IFERROR(VLOOKUP(A363,'[1]Posição do Mês'!$R$6:$S$53,2,FALSE)," ")</f>
        <v xml:space="preserve"> </v>
      </c>
      <c r="I363" s="34"/>
      <c r="J363" s="38"/>
      <c r="K363" s="38"/>
      <c r="L363" s="38"/>
      <c r="M363" s="34"/>
      <c r="N363" s="38"/>
      <c r="O363" s="68">
        <f t="shared" si="85"/>
        <v>0</v>
      </c>
      <c r="P363" s="70"/>
      <c r="Q363" s="66"/>
    </row>
    <row r="364" spans="1:17">
      <c r="A364" s="3" t="s">
        <v>267</v>
      </c>
      <c r="B364" s="3" t="s">
        <v>21</v>
      </c>
      <c r="C364" s="34"/>
      <c r="D364" s="38"/>
      <c r="E364" s="34"/>
      <c r="F364" s="38"/>
      <c r="G364" s="34"/>
      <c r="H364" s="38" t="str">
        <f>IFERROR(VLOOKUP(A364,'[1]Posição do Mês'!$R$6:$S$53,2,FALSE)," ")</f>
        <v xml:space="preserve"> </v>
      </c>
      <c r="I364" s="34"/>
      <c r="J364" s="38"/>
      <c r="K364" s="38"/>
      <c r="L364" s="38"/>
      <c r="M364" s="34"/>
      <c r="N364" s="38"/>
      <c r="O364" s="68">
        <f>SUM(C364:N364)</f>
        <v>0</v>
      </c>
      <c r="P364" s="70"/>
      <c r="Q364" s="66"/>
    </row>
    <row r="365" spans="1:17">
      <c r="A365" s="3" t="s">
        <v>460</v>
      </c>
      <c r="B365" s="3" t="s">
        <v>21</v>
      </c>
      <c r="C365" s="34"/>
      <c r="D365" s="38"/>
      <c r="E365" s="34"/>
      <c r="F365" s="38"/>
      <c r="G365" s="34"/>
      <c r="H365" s="38" t="str">
        <f>IFERROR(VLOOKUP(A365,'[1]Posição do Mês'!$R$6:$S$53,2,FALSE)," ")</f>
        <v xml:space="preserve"> </v>
      </c>
      <c r="I365" s="34"/>
      <c r="J365" s="38"/>
      <c r="K365" s="38"/>
      <c r="L365" s="38"/>
      <c r="M365" s="34"/>
      <c r="N365" s="38"/>
      <c r="O365" s="68">
        <f>SUM(C365:N365)</f>
        <v>0</v>
      </c>
      <c r="P365" s="70"/>
      <c r="Q365" s="66"/>
    </row>
    <row r="366" spans="1:17">
      <c r="A366" s="3" t="s">
        <v>49</v>
      </c>
      <c r="B366" s="3" t="s">
        <v>21</v>
      </c>
      <c r="C366" s="34"/>
      <c r="D366" s="38"/>
      <c r="E366" s="34"/>
      <c r="F366" s="38"/>
      <c r="G366" s="34"/>
      <c r="H366" s="38" t="str">
        <f>IFERROR(VLOOKUP(A366,'[1]Posição do Mês'!$R$6:$S$53,2,FALSE)," ")</f>
        <v xml:space="preserve"> </v>
      </c>
      <c r="I366" s="34"/>
      <c r="J366" s="38"/>
      <c r="K366" s="38"/>
      <c r="L366" s="38"/>
      <c r="M366" s="34"/>
      <c r="N366" s="38"/>
      <c r="O366" s="68">
        <f t="shared" si="85"/>
        <v>0</v>
      </c>
      <c r="P366" s="70"/>
      <c r="Q366" s="66"/>
    </row>
    <row r="367" spans="1:17">
      <c r="A367" s="3" t="s">
        <v>295</v>
      </c>
      <c r="B367" s="3" t="s">
        <v>21</v>
      </c>
      <c r="C367" s="34"/>
      <c r="D367" s="38"/>
      <c r="E367" s="34"/>
      <c r="F367" s="38">
        <v>2</v>
      </c>
      <c r="G367" s="34"/>
      <c r="H367" s="38" t="str">
        <f>IFERROR(VLOOKUP(A367,'[1]Posição do Mês'!$R$6:$S$53,2,FALSE)," ")</f>
        <v xml:space="preserve"> </v>
      </c>
      <c r="I367" s="34"/>
      <c r="J367" s="38"/>
      <c r="K367" s="38"/>
      <c r="L367" s="38"/>
      <c r="M367" s="34"/>
      <c r="N367" s="38"/>
      <c r="O367" s="68">
        <f t="shared" si="85"/>
        <v>2</v>
      </c>
      <c r="P367" s="70"/>
      <c r="Q367" s="66"/>
    </row>
    <row r="368" spans="1:17">
      <c r="A368" s="3" t="s">
        <v>48</v>
      </c>
      <c r="B368" s="3" t="s">
        <v>21</v>
      </c>
      <c r="C368" s="34"/>
      <c r="D368" s="38"/>
      <c r="E368" s="34"/>
      <c r="F368" s="38"/>
      <c r="G368" s="34"/>
      <c r="H368" s="38" t="str">
        <f>IFERROR(VLOOKUP(A368,'[1]Posição do Mês'!$R$6:$S$53,2,FALSE)," ")</f>
        <v xml:space="preserve"> </v>
      </c>
      <c r="I368" s="34"/>
      <c r="J368" s="38"/>
      <c r="K368" s="38"/>
      <c r="L368" s="38"/>
      <c r="M368" s="34"/>
      <c r="N368" s="38"/>
      <c r="O368" s="68">
        <f t="shared" si="85"/>
        <v>0</v>
      </c>
      <c r="P368" s="70"/>
      <c r="Q368" s="66"/>
    </row>
    <row r="369" spans="1:17">
      <c r="A369" s="3" t="s">
        <v>298</v>
      </c>
      <c r="B369" s="3" t="s">
        <v>21</v>
      </c>
      <c r="C369" s="34"/>
      <c r="D369" s="38"/>
      <c r="E369" s="34"/>
      <c r="F369" s="38"/>
      <c r="G369" s="34"/>
      <c r="H369" s="38" t="str">
        <f>IFERROR(VLOOKUP(A369,'[1]Posição do Mês'!$R$6:$S$53,2,FALSE)," ")</f>
        <v xml:space="preserve"> </v>
      </c>
      <c r="I369" s="34"/>
      <c r="J369" s="38"/>
      <c r="K369" s="38"/>
      <c r="L369" s="38"/>
      <c r="M369" s="34"/>
      <c r="N369" s="38"/>
      <c r="O369" s="68">
        <f>SUM(C369:N369)</f>
        <v>0</v>
      </c>
      <c r="P369" s="70"/>
      <c r="Q369" s="66"/>
    </row>
    <row r="370" spans="1:17">
      <c r="A370" s="3" t="s">
        <v>47</v>
      </c>
      <c r="B370" s="3" t="s">
        <v>21</v>
      </c>
      <c r="C370" s="34"/>
      <c r="D370" s="38"/>
      <c r="E370" s="34"/>
      <c r="F370" s="38">
        <v>1</v>
      </c>
      <c r="G370" s="34"/>
      <c r="H370" s="38" t="str">
        <f>IFERROR(VLOOKUP(A370,'[1]Posição do Mês'!$R$6:$S$53,2,FALSE)," ")</f>
        <v xml:space="preserve"> </v>
      </c>
      <c r="I370" s="34"/>
      <c r="J370" s="38">
        <f>VLOOKUP(A370, '[3]Posição do Mês'!$R$6:$S$64, 2, )</f>
        <v>1</v>
      </c>
      <c r="K370" s="38"/>
      <c r="L370" s="38"/>
      <c r="M370" s="34"/>
      <c r="N370" s="38"/>
      <c r="O370" s="68">
        <f t="shared" si="85"/>
        <v>2</v>
      </c>
      <c r="P370" s="70"/>
      <c r="Q370" s="66"/>
    </row>
    <row r="371" spans="1:17">
      <c r="A371" s="3" t="s">
        <v>46</v>
      </c>
      <c r="B371" s="3" t="s">
        <v>21</v>
      </c>
      <c r="C371" s="34"/>
      <c r="D371" s="38"/>
      <c r="E371" s="34"/>
      <c r="F371" s="38"/>
      <c r="G371" s="34">
        <v>1</v>
      </c>
      <c r="H371" s="38">
        <f>IFERROR(VLOOKUP(A371,'[1]Posição do Mês'!$R$6:$S$53,2,FALSE)," ")</f>
        <v>1</v>
      </c>
      <c r="I371" s="34">
        <f>VLOOKUP(A371, '[4]Posição do Mês'!$R$6:$S$57, 2,0)</f>
        <v>1</v>
      </c>
      <c r="J371" s="38"/>
      <c r="K371" s="38"/>
      <c r="L371" s="38"/>
      <c r="M371" s="34"/>
      <c r="N371" s="38"/>
      <c r="O371" s="68">
        <f t="shared" si="85"/>
        <v>3</v>
      </c>
      <c r="P371" s="70"/>
      <c r="Q371" s="66"/>
    </row>
    <row r="372" spans="1:17">
      <c r="A372" s="3" t="s">
        <v>312</v>
      </c>
      <c r="B372" s="3" t="s">
        <v>21</v>
      </c>
      <c r="C372" s="34"/>
      <c r="D372" s="38"/>
      <c r="E372" s="34"/>
      <c r="F372" s="38"/>
      <c r="G372" s="34"/>
      <c r="H372" s="38" t="str">
        <f>IFERROR(VLOOKUP(A372,'[1]Posição do Mês'!$R$6:$S$53,2,FALSE)," ")</f>
        <v xml:space="preserve"> </v>
      </c>
      <c r="I372" s="34"/>
      <c r="J372" s="38"/>
      <c r="K372" s="38"/>
      <c r="L372" s="38"/>
      <c r="M372" s="34"/>
      <c r="N372" s="38"/>
      <c r="O372" s="68">
        <f t="shared" ref="O372" si="109">SUM(C372:N372)</f>
        <v>0</v>
      </c>
      <c r="P372" s="70"/>
      <c r="Q372" s="66"/>
    </row>
    <row r="373" spans="1:17">
      <c r="A373" s="3" t="s">
        <v>319</v>
      </c>
      <c r="B373" s="3" t="s">
        <v>21</v>
      </c>
      <c r="C373" s="34"/>
      <c r="D373" s="38"/>
      <c r="E373" s="34"/>
      <c r="F373" s="38">
        <v>1</v>
      </c>
      <c r="G373" s="34"/>
      <c r="H373" s="38" t="str">
        <f>IFERROR(VLOOKUP(A373,'[1]Posição do Mês'!$R$6:$S$53,2,FALSE)," ")</f>
        <v xml:space="preserve"> </v>
      </c>
      <c r="I373" s="34"/>
      <c r="J373" s="38"/>
      <c r="K373" s="38"/>
      <c r="L373" s="38"/>
      <c r="M373" s="34"/>
      <c r="N373" s="38"/>
      <c r="O373" s="68">
        <f>SUM(C373:N373)</f>
        <v>1</v>
      </c>
      <c r="P373" s="70"/>
      <c r="Q373" s="66"/>
    </row>
    <row r="374" spans="1:17">
      <c r="A374" s="3" t="s">
        <v>45</v>
      </c>
      <c r="B374" s="3" t="s">
        <v>21</v>
      </c>
      <c r="C374" s="34"/>
      <c r="D374" s="38"/>
      <c r="E374" s="34"/>
      <c r="F374" s="38"/>
      <c r="G374" s="34">
        <v>1</v>
      </c>
      <c r="H374" s="38" t="str">
        <f>IFERROR(VLOOKUP(A374,'[1]Posição do Mês'!$R$6:$S$53,2,FALSE)," ")</f>
        <v xml:space="preserve"> </v>
      </c>
      <c r="I374" s="34"/>
      <c r="J374" s="38"/>
      <c r="K374" s="38"/>
      <c r="L374" s="38">
        <f>VLOOKUP(A374, '[5]Posição do Mês'!$R$6:$S$53, 2, FALSE)</f>
        <v>1</v>
      </c>
      <c r="M374" s="34"/>
      <c r="N374" s="38"/>
      <c r="O374" s="68">
        <f t="shared" si="85"/>
        <v>2</v>
      </c>
      <c r="P374" s="70"/>
      <c r="Q374" s="66"/>
    </row>
    <row r="375" spans="1:17">
      <c r="A375" s="3" t="s">
        <v>44</v>
      </c>
      <c r="B375" s="3" t="s">
        <v>21</v>
      </c>
      <c r="C375" s="34"/>
      <c r="D375" s="38"/>
      <c r="E375" s="34"/>
      <c r="F375" s="38"/>
      <c r="G375" s="34"/>
      <c r="H375" s="38" t="str">
        <f>IFERROR(VLOOKUP(A375,'[1]Posição do Mês'!$R$6:$S$53,2,FALSE)," ")</f>
        <v xml:space="preserve"> </v>
      </c>
      <c r="I375" s="34"/>
      <c r="J375" s="38"/>
      <c r="K375" s="38"/>
      <c r="L375" s="38"/>
      <c r="M375" s="34"/>
      <c r="N375" s="38"/>
      <c r="O375" s="68">
        <f t="shared" si="85"/>
        <v>0</v>
      </c>
      <c r="P375" s="70"/>
      <c r="Q375" s="66"/>
    </row>
    <row r="376" spans="1:17">
      <c r="A376" s="3" t="s">
        <v>325</v>
      </c>
      <c r="B376" s="3" t="s">
        <v>21</v>
      </c>
      <c r="C376" s="34"/>
      <c r="D376" s="38"/>
      <c r="E376" s="34"/>
      <c r="F376" s="38"/>
      <c r="G376" s="34">
        <v>1</v>
      </c>
      <c r="H376" s="38">
        <f>IFERROR(VLOOKUP(A376,'[1]Posição do Mês'!$R$6:$S$53,2,FALSE)," ")</f>
        <v>1</v>
      </c>
      <c r="I376" s="34">
        <f>VLOOKUP(A376, '[4]Posição do Mês'!$R$6:$S$57, 2,0)</f>
        <v>1</v>
      </c>
      <c r="J376" s="38">
        <f>VLOOKUP(A376, '[3]Posição do Mês'!$R$6:$S$64, 2, )</f>
        <v>1</v>
      </c>
      <c r="K376" s="38">
        <f>VLOOKUP(A376,'[2]Posição do Mês'!$R$6:$S$62, 2,)</f>
        <v>1</v>
      </c>
      <c r="L376" s="38"/>
      <c r="M376" s="34"/>
      <c r="N376" s="38"/>
      <c r="O376" s="68">
        <f t="shared" si="85"/>
        <v>5</v>
      </c>
      <c r="P376" s="70"/>
      <c r="Q376" s="66"/>
    </row>
    <row r="377" spans="1:17">
      <c r="A377" s="3" t="s">
        <v>326</v>
      </c>
      <c r="B377" s="3" t="s">
        <v>21</v>
      </c>
      <c r="C377" s="34"/>
      <c r="D377" s="38"/>
      <c r="E377" s="34"/>
      <c r="F377" s="38"/>
      <c r="G377" s="34"/>
      <c r="H377" s="38" t="str">
        <f>IFERROR(VLOOKUP(A377,'[1]Posição do Mês'!$R$6:$S$53,2,FALSE)," ")</f>
        <v xml:space="preserve"> </v>
      </c>
      <c r="I377" s="34"/>
      <c r="J377" s="38"/>
      <c r="K377" s="38"/>
      <c r="L377" s="38"/>
      <c r="M377" s="34"/>
      <c r="N377" s="38"/>
      <c r="O377" s="68">
        <f t="shared" ref="O377" si="110">SUM(C377:N377)</f>
        <v>0</v>
      </c>
      <c r="P377" s="70"/>
      <c r="Q377" s="66"/>
    </row>
    <row r="378" spans="1:17">
      <c r="A378" s="3" t="s">
        <v>328</v>
      </c>
      <c r="B378" s="3" t="s">
        <v>21</v>
      </c>
      <c r="C378" s="34"/>
      <c r="D378" s="38"/>
      <c r="E378" s="34"/>
      <c r="F378" s="38">
        <v>2</v>
      </c>
      <c r="G378" s="34"/>
      <c r="H378" s="38" t="str">
        <f>IFERROR(VLOOKUP(A378,'[1]Posição do Mês'!$R$6:$S$53,2,FALSE)," ")</f>
        <v xml:space="preserve"> </v>
      </c>
      <c r="I378" s="34"/>
      <c r="J378" s="38"/>
      <c r="K378" s="38"/>
      <c r="L378" s="38"/>
      <c r="M378" s="34"/>
      <c r="N378" s="38"/>
      <c r="O378" s="68">
        <f>SUM(C378:N378)</f>
        <v>2</v>
      </c>
      <c r="P378" s="70"/>
      <c r="Q378" s="66"/>
    </row>
    <row r="379" spans="1:17">
      <c r="A379" s="3" t="s">
        <v>330</v>
      </c>
      <c r="B379" s="3" t="s">
        <v>21</v>
      </c>
      <c r="C379" s="34"/>
      <c r="D379" s="38"/>
      <c r="E379" s="34"/>
      <c r="F379" s="38"/>
      <c r="G379" s="34"/>
      <c r="H379" s="38" t="str">
        <f>IFERROR(VLOOKUP(A379,'[1]Posição do Mês'!$R$6:$S$53,2,FALSE)," ")</f>
        <v xml:space="preserve"> </v>
      </c>
      <c r="I379" s="34"/>
      <c r="J379" s="38"/>
      <c r="K379" s="38"/>
      <c r="L379" s="38"/>
      <c r="M379" s="34"/>
      <c r="N379" s="38"/>
      <c r="O379" s="68">
        <f>SUM(C379:N379)</f>
        <v>0</v>
      </c>
      <c r="P379" s="70"/>
      <c r="Q379" s="66"/>
    </row>
    <row r="380" spans="1:17">
      <c r="A380" s="3" t="s">
        <v>334</v>
      </c>
      <c r="B380" s="3" t="s">
        <v>21</v>
      </c>
      <c r="C380" s="34"/>
      <c r="D380" s="38"/>
      <c r="E380" s="34"/>
      <c r="F380" s="38"/>
      <c r="G380" s="34">
        <v>1</v>
      </c>
      <c r="H380" s="38" t="str">
        <f>IFERROR(VLOOKUP(A380,'[1]Posição do Mês'!$R$6:$S$53,2,FALSE)," ")</f>
        <v xml:space="preserve"> </v>
      </c>
      <c r="I380" s="34">
        <f>VLOOKUP(A380, '[4]Posição do Mês'!$R$6:$S$57, 2,0)</f>
        <v>1</v>
      </c>
      <c r="J380" s="38">
        <f>VLOOKUP(A380, '[3]Posição do Mês'!$R$6:$S$64, 2, )</f>
        <v>1</v>
      </c>
      <c r="K380" s="38">
        <f>VLOOKUP(A380,'[2]Posição do Mês'!$R$6:$S$62, 2,)</f>
        <v>1</v>
      </c>
      <c r="L380" s="38">
        <f>VLOOKUP(A380, '[5]Posição do Mês'!$R$6:$S$53, 2, FALSE)</f>
        <v>2</v>
      </c>
      <c r="M380" s="34"/>
      <c r="N380" s="38"/>
      <c r="O380" s="68">
        <f t="shared" si="85"/>
        <v>6</v>
      </c>
      <c r="P380" s="70"/>
      <c r="Q380" s="66"/>
    </row>
    <row r="381" spans="1:17">
      <c r="A381" s="129" t="s">
        <v>28</v>
      </c>
      <c r="B381" s="129"/>
      <c r="C381" s="43">
        <f>SUM(C337:C380)</f>
        <v>6</v>
      </c>
      <c r="D381" s="43">
        <f>SUM(D337:D380)</f>
        <v>2</v>
      </c>
      <c r="E381" s="43">
        <f>SUM(E337:E380)</f>
        <v>6</v>
      </c>
      <c r="F381" s="43">
        <f t="shared" ref="F381:N381" si="111">SUM(F337:F380)</f>
        <v>17</v>
      </c>
      <c r="G381" s="43">
        <f t="shared" si="111"/>
        <v>17</v>
      </c>
      <c r="H381" s="43">
        <f>SUM(H337:H380)</f>
        <v>12</v>
      </c>
      <c r="I381" s="43">
        <f t="shared" si="111"/>
        <v>13</v>
      </c>
      <c r="J381" s="43">
        <f t="shared" si="111"/>
        <v>18</v>
      </c>
      <c r="K381" s="43">
        <f t="shared" si="111"/>
        <v>19</v>
      </c>
      <c r="L381" s="43">
        <f t="shared" si="111"/>
        <v>30</v>
      </c>
      <c r="M381" s="43">
        <f t="shared" si="111"/>
        <v>0</v>
      </c>
      <c r="N381" s="43">
        <f t="shared" si="111"/>
        <v>0</v>
      </c>
      <c r="O381" s="33">
        <f t="shared" si="85"/>
        <v>140</v>
      </c>
    </row>
    <row r="382" spans="1:17">
      <c r="A382" s="3" t="s">
        <v>130</v>
      </c>
      <c r="B382" s="3" t="s">
        <v>23</v>
      </c>
      <c r="C382" s="34"/>
      <c r="D382" s="38"/>
      <c r="E382" s="34"/>
      <c r="F382" s="38"/>
      <c r="G382" s="34"/>
      <c r="H382" s="38" t="str">
        <f>IFERROR(VLOOKUP(A382,'[1]Posição do Mês'!$R$6:$S$53,2,FALSE)," ")</f>
        <v xml:space="preserve"> </v>
      </c>
      <c r="I382" s="34"/>
      <c r="J382" s="38">
        <f>VLOOKUP(A382, '[3]Posição do Mês'!$R$6:$S$64, 2, )</f>
        <v>1</v>
      </c>
      <c r="K382" s="38"/>
      <c r="L382" s="38"/>
      <c r="M382" s="34"/>
      <c r="N382" s="38"/>
      <c r="O382" s="68">
        <f t="shared" si="85"/>
        <v>1</v>
      </c>
      <c r="P382" s="70"/>
      <c r="Q382" s="66"/>
    </row>
    <row r="383" spans="1:17">
      <c r="A383" s="3" t="s">
        <v>43</v>
      </c>
      <c r="B383" s="3" t="s">
        <v>23</v>
      </c>
      <c r="C383" s="34"/>
      <c r="D383" s="38"/>
      <c r="E383" s="34"/>
      <c r="F383" s="38"/>
      <c r="G383" s="34"/>
      <c r="H383" s="38" t="str">
        <f>IFERROR(VLOOKUP(A383,'[1]Posição do Mês'!$R$6:$S$53,2,FALSE)," ")</f>
        <v xml:space="preserve"> </v>
      </c>
      <c r="I383" s="34"/>
      <c r="J383" s="38"/>
      <c r="K383" s="38"/>
      <c r="L383" s="38"/>
      <c r="M383" s="34"/>
      <c r="N383" s="38"/>
      <c r="O383" s="68">
        <f>SUM(C383:N383)</f>
        <v>0</v>
      </c>
      <c r="P383" s="70"/>
      <c r="Q383" s="66"/>
    </row>
    <row r="384" spans="1:17">
      <c r="A384" s="3" t="s">
        <v>144</v>
      </c>
      <c r="B384" s="3" t="s">
        <v>23</v>
      </c>
      <c r="C384" s="34"/>
      <c r="D384" s="38"/>
      <c r="E384" s="34"/>
      <c r="F384" s="38"/>
      <c r="G384" s="34"/>
      <c r="H384" s="38" t="str">
        <f>IFERROR(VLOOKUP(A384,'[1]Posição do Mês'!$R$6:$S$53,2,FALSE)," ")</f>
        <v xml:space="preserve"> </v>
      </c>
      <c r="I384" s="34"/>
      <c r="J384" s="38"/>
      <c r="K384" s="38"/>
      <c r="L384" s="38">
        <f>VLOOKUP(A384, '[5]Posição do Mês'!$R$6:$S$53, 2, FALSE)</f>
        <v>2</v>
      </c>
      <c r="M384" s="34"/>
      <c r="N384" s="38"/>
      <c r="O384" s="68">
        <f>SUM(C384:N384)</f>
        <v>2</v>
      </c>
      <c r="P384" s="70"/>
      <c r="Q384" s="66"/>
    </row>
    <row r="385" spans="1:17">
      <c r="A385" s="3" t="s">
        <v>151</v>
      </c>
      <c r="B385" s="3" t="s">
        <v>23</v>
      </c>
      <c r="C385" s="34"/>
      <c r="D385" s="38"/>
      <c r="E385" s="34"/>
      <c r="F385" s="38"/>
      <c r="G385" s="34"/>
      <c r="H385" s="38" t="str">
        <f>IFERROR(VLOOKUP(A385,'[1]Posição do Mês'!$R$6:$S$53,2,FALSE)," ")</f>
        <v xml:space="preserve"> </v>
      </c>
      <c r="I385" s="34"/>
      <c r="J385" s="38"/>
      <c r="K385" s="38">
        <f>VLOOKUP(A385,'[2]Posição do Mês'!$R$6:$S$62, 2,)</f>
        <v>1</v>
      </c>
      <c r="L385" s="38"/>
      <c r="M385" s="34"/>
      <c r="N385" s="38"/>
      <c r="O385" s="68">
        <f>SUM(C385:N385)</f>
        <v>1</v>
      </c>
      <c r="P385" s="70"/>
      <c r="Q385" s="66"/>
    </row>
    <row r="386" spans="1:17">
      <c r="A386" s="3" t="s">
        <v>152</v>
      </c>
      <c r="B386" s="3" t="s">
        <v>23</v>
      </c>
      <c r="C386" s="34"/>
      <c r="D386" s="38"/>
      <c r="E386" s="34"/>
      <c r="F386" s="38"/>
      <c r="G386" s="34"/>
      <c r="H386" s="38" t="str">
        <f>IFERROR(VLOOKUP(A386,'[1]Posição do Mês'!$R$6:$S$53,2,FALSE)," ")</f>
        <v xml:space="preserve"> </v>
      </c>
      <c r="I386" s="34"/>
      <c r="J386" s="38"/>
      <c r="K386" s="38"/>
      <c r="L386" s="38"/>
      <c r="M386" s="34"/>
      <c r="N386" s="38"/>
      <c r="O386" s="68">
        <f>SUM(C386:N386)</f>
        <v>0</v>
      </c>
      <c r="P386" s="70"/>
      <c r="Q386" s="66"/>
    </row>
    <row r="387" spans="1:17">
      <c r="A387" s="3" t="s">
        <v>153</v>
      </c>
      <c r="B387" s="3" t="s">
        <v>23</v>
      </c>
      <c r="C387" s="34"/>
      <c r="D387" s="38">
        <v>1</v>
      </c>
      <c r="E387" s="34">
        <v>1</v>
      </c>
      <c r="F387" s="38"/>
      <c r="G387" s="34"/>
      <c r="H387" s="38" t="str">
        <f>IFERROR(VLOOKUP(A387,'[1]Posição do Mês'!$R$6:$S$53,2,FALSE)," ")</f>
        <v xml:space="preserve"> </v>
      </c>
      <c r="I387" s="34"/>
      <c r="J387" s="38"/>
      <c r="K387" s="38"/>
      <c r="L387" s="38"/>
      <c r="M387" s="34"/>
      <c r="N387" s="38"/>
      <c r="O387" s="68">
        <f>SUM(C387:N387)</f>
        <v>2</v>
      </c>
      <c r="P387" s="70"/>
      <c r="Q387" s="66"/>
    </row>
    <row r="388" spans="1:17">
      <c r="A388" s="3" t="s">
        <v>42</v>
      </c>
      <c r="B388" s="3" t="s">
        <v>23</v>
      </c>
      <c r="C388" s="34">
        <v>1</v>
      </c>
      <c r="D388" s="38">
        <v>3</v>
      </c>
      <c r="E388" s="34">
        <v>1</v>
      </c>
      <c r="F388" s="38"/>
      <c r="G388" s="34">
        <v>1</v>
      </c>
      <c r="H388" s="38" t="str">
        <f>IFERROR(VLOOKUP(A388,'[1]Posição do Mês'!$R$6:$S$53,2,FALSE)," ")</f>
        <v xml:space="preserve"> </v>
      </c>
      <c r="I388" s="34"/>
      <c r="J388" s="38"/>
      <c r="K388" s="38"/>
      <c r="L388" s="38"/>
      <c r="M388" s="34"/>
      <c r="N388" s="38"/>
      <c r="O388" s="68">
        <f t="shared" si="85"/>
        <v>6</v>
      </c>
      <c r="P388" s="70"/>
      <c r="Q388" s="66"/>
    </row>
    <row r="389" spans="1:17">
      <c r="A389" s="3" t="s">
        <v>157</v>
      </c>
      <c r="B389" s="3" t="s">
        <v>23</v>
      </c>
      <c r="C389" s="34">
        <v>2</v>
      </c>
      <c r="D389" s="38"/>
      <c r="E389" s="34"/>
      <c r="F389" s="38"/>
      <c r="G389" s="34"/>
      <c r="H389" s="38" t="str">
        <f>IFERROR(VLOOKUP(A389,'[1]Posição do Mês'!$R$6:$S$53,2,FALSE)," ")</f>
        <v xml:space="preserve"> </v>
      </c>
      <c r="I389" s="34"/>
      <c r="J389" s="38"/>
      <c r="K389" s="38"/>
      <c r="L389" s="38"/>
      <c r="M389" s="34"/>
      <c r="N389" s="38"/>
      <c r="O389" s="68">
        <f>SUM(C389:N389)</f>
        <v>2</v>
      </c>
      <c r="P389" s="70"/>
      <c r="Q389" s="66"/>
    </row>
    <row r="390" spans="1:17">
      <c r="A390" s="3" t="s">
        <v>159</v>
      </c>
      <c r="B390" s="3" t="s">
        <v>23</v>
      </c>
      <c r="C390" s="34"/>
      <c r="D390" s="38"/>
      <c r="E390" s="34">
        <v>2</v>
      </c>
      <c r="F390" s="38"/>
      <c r="G390" s="34">
        <v>3</v>
      </c>
      <c r="H390" s="38">
        <f>IFERROR(VLOOKUP(A390,'[1]Posição do Mês'!$R$6:$S$53,2,FALSE)," ")</f>
        <v>2</v>
      </c>
      <c r="I390" s="34">
        <f>VLOOKUP(A390, '[4]Posição do Mês'!$R$6:$S$57, 2,0)</f>
        <v>2</v>
      </c>
      <c r="J390" s="38">
        <f>VLOOKUP(A390, '[3]Posição do Mês'!$R$6:$S$64, 2, )</f>
        <v>4</v>
      </c>
      <c r="K390" s="38">
        <f>VLOOKUP(A390,'[2]Posição do Mês'!$R$6:$S$62, 2,)</f>
        <v>3</v>
      </c>
      <c r="L390" s="38">
        <f>VLOOKUP(A390, '[5]Posição do Mês'!$R$6:$S$53, 2, FALSE)</f>
        <v>3</v>
      </c>
      <c r="M390" s="34"/>
      <c r="N390" s="38"/>
      <c r="O390" s="68">
        <f>SUM(C390:N390)</f>
        <v>19</v>
      </c>
      <c r="P390" s="70"/>
      <c r="Q390" s="66"/>
    </row>
    <row r="391" spans="1:17">
      <c r="A391" s="3" t="s">
        <v>162</v>
      </c>
      <c r="B391" s="3" t="s">
        <v>23</v>
      </c>
      <c r="C391" s="34"/>
      <c r="D391" s="38"/>
      <c r="E391" s="34"/>
      <c r="F391" s="38"/>
      <c r="G391" s="34"/>
      <c r="H391" s="38" t="str">
        <f>IFERROR(VLOOKUP(A391,'[1]Posição do Mês'!$R$6:$S$53,2,FALSE)," ")</f>
        <v xml:space="preserve"> </v>
      </c>
      <c r="I391" s="34"/>
      <c r="J391" s="38"/>
      <c r="K391" s="38"/>
      <c r="L391" s="38"/>
      <c r="M391" s="34"/>
      <c r="N391" s="38"/>
      <c r="O391" s="68">
        <f>SUM(C391:N391)</f>
        <v>0</v>
      </c>
      <c r="P391" s="70"/>
      <c r="Q391" s="66"/>
    </row>
    <row r="392" spans="1:17">
      <c r="A392" s="3" t="s">
        <v>41</v>
      </c>
      <c r="B392" s="3" t="s">
        <v>23</v>
      </c>
      <c r="C392" s="34">
        <v>2</v>
      </c>
      <c r="D392" s="38">
        <v>2</v>
      </c>
      <c r="E392" s="34">
        <v>5</v>
      </c>
      <c r="F392" s="38"/>
      <c r="G392" s="34">
        <v>1</v>
      </c>
      <c r="H392" s="38" t="str">
        <f>IFERROR(VLOOKUP(A392,'[1]Posição do Mês'!$R$6:$S$53,2,FALSE)," ")</f>
        <v xml:space="preserve"> </v>
      </c>
      <c r="I392" s="34"/>
      <c r="J392" s="38"/>
      <c r="K392" s="38">
        <f>VLOOKUP(A392,'[2]Posição do Mês'!$R$6:$S$62, 2,)</f>
        <v>1</v>
      </c>
      <c r="L392" s="38">
        <f>VLOOKUP(A392, '[5]Posição do Mês'!$R$6:$S$53, 2, FALSE)</f>
        <v>4</v>
      </c>
      <c r="M392" s="34"/>
      <c r="N392" s="38"/>
      <c r="O392" s="68">
        <f t="shared" si="85"/>
        <v>15</v>
      </c>
      <c r="P392" s="70"/>
      <c r="Q392" s="66"/>
    </row>
    <row r="393" spans="1:17">
      <c r="A393" s="3" t="s">
        <v>40</v>
      </c>
      <c r="B393" s="3" t="s">
        <v>23</v>
      </c>
      <c r="C393" s="34"/>
      <c r="D393" s="38"/>
      <c r="E393" s="34">
        <v>2</v>
      </c>
      <c r="F393" s="38"/>
      <c r="G393" s="34"/>
      <c r="H393" s="38">
        <f>IFERROR(VLOOKUP(A393,'[1]Posição do Mês'!$R$6:$S$53,2,FALSE)," ")</f>
        <v>1</v>
      </c>
      <c r="I393" s="34">
        <f>VLOOKUP(A393, '[4]Posição do Mês'!$R$6:$S$57, 2,0)</f>
        <v>1</v>
      </c>
      <c r="J393" s="38">
        <f>VLOOKUP(A393, '[3]Posição do Mês'!$R$6:$S$64, 2, )</f>
        <v>1</v>
      </c>
      <c r="K393" s="38"/>
      <c r="L393" s="38"/>
      <c r="M393" s="34"/>
      <c r="N393" s="38"/>
      <c r="O393" s="68">
        <f t="shared" si="85"/>
        <v>5</v>
      </c>
      <c r="P393" s="70"/>
      <c r="Q393" s="66"/>
    </row>
    <row r="394" spans="1:17">
      <c r="A394" s="3" t="s">
        <v>167</v>
      </c>
      <c r="B394" s="3" t="s">
        <v>23</v>
      </c>
      <c r="C394" s="34"/>
      <c r="D394" s="38"/>
      <c r="E394" s="34"/>
      <c r="F394" s="38"/>
      <c r="G394" s="34"/>
      <c r="H394" s="38" t="str">
        <f>IFERROR(VLOOKUP(A394,'[1]Posição do Mês'!$R$6:$S$53,2,FALSE)," ")</f>
        <v xml:space="preserve"> </v>
      </c>
      <c r="I394" s="34"/>
      <c r="J394" s="38"/>
      <c r="K394" s="38"/>
      <c r="L394" s="38"/>
      <c r="M394" s="34"/>
      <c r="N394" s="38"/>
      <c r="O394" s="68">
        <f>SUM(C394:N394)</f>
        <v>0</v>
      </c>
      <c r="P394" s="70"/>
      <c r="Q394" s="66"/>
    </row>
    <row r="395" spans="1:17">
      <c r="A395" s="3" t="s">
        <v>169</v>
      </c>
      <c r="B395" s="3" t="s">
        <v>23</v>
      </c>
      <c r="C395" s="34"/>
      <c r="D395" s="38"/>
      <c r="E395" s="34"/>
      <c r="F395" s="38"/>
      <c r="G395" s="34"/>
      <c r="H395" s="38" t="str">
        <f>IFERROR(VLOOKUP(A395,'[1]Posição do Mês'!$R$6:$S$53,2,FALSE)," ")</f>
        <v xml:space="preserve"> </v>
      </c>
      <c r="I395" s="34"/>
      <c r="J395" s="38"/>
      <c r="K395" s="38">
        <f>VLOOKUP(A395,'[2]Posição do Mês'!$R$6:$S$62, 2,)</f>
        <v>1</v>
      </c>
      <c r="L395" s="38"/>
      <c r="M395" s="34"/>
      <c r="N395" s="38"/>
      <c r="O395" s="68">
        <f>SUM(C395:N395)</f>
        <v>1</v>
      </c>
      <c r="P395" s="70"/>
      <c r="Q395" s="66"/>
    </row>
    <row r="396" spans="1:17">
      <c r="A396" s="3" t="s">
        <v>39</v>
      </c>
      <c r="B396" s="3" t="s">
        <v>23</v>
      </c>
      <c r="C396" s="34"/>
      <c r="D396" s="38"/>
      <c r="E396" s="34"/>
      <c r="F396" s="38">
        <v>1</v>
      </c>
      <c r="G396" s="34"/>
      <c r="H396" s="38" t="str">
        <f>IFERROR(VLOOKUP(A396,'[1]Posição do Mês'!$R$6:$S$53,2,FALSE)," ")</f>
        <v xml:space="preserve"> </v>
      </c>
      <c r="I396" s="34"/>
      <c r="J396" s="38"/>
      <c r="K396" s="38"/>
      <c r="L396" s="38">
        <f>VLOOKUP(A396, '[5]Posição do Mês'!$R$6:$S$53, 2, FALSE)</f>
        <v>2</v>
      </c>
      <c r="M396" s="34"/>
      <c r="N396" s="38"/>
      <c r="O396" s="68">
        <f t="shared" si="85"/>
        <v>3</v>
      </c>
      <c r="P396" s="70"/>
      <c r="Q396" s="66"/>
    </row>
    <row r="397" spans="1:17">
      <c r="A397" s="3" t="s">
        <v>172</v>
      </c>
      <c r="B397" s="3" t="s">
        <v>23</v>
      </c>
      <c r="C397" s="34">
        <v>1</v>
      </c>
      <c r="D397" s="38"/>
      <c r="E397" s="34"/>
      <c r="F397" s="38">
        <v>2</v>
      </c>
      <c r="G397" s="34"/>
      <c r="H397" s="38" t="str">
        <f>IFERROR(VLOOKUP(A397,'[1]Posição do Mês'!$R$6:$S$53,2,FALSE)," ")</f>
        <v xml:space="preserve"> </v>
      </c>
      <c r="I397" s="34"/>
      <c r="J397" s="38"/>
      <c r="K397" s="38">
        <f>VLOOKUP(A397,'[2]Posição do Mês'!$R$6:$S$62, 2,)</f>
        <v>3</v>
      </c>
      <c r="L397" s="38"/>
      <c r="M397" s="34"/>
      <c r="N397" s="38"/>
      <c r="O397" s="68">
        <f>SUM(C397:N397)</f>
        <v>6</v>
      </c>
      <c r="P397" s="70"/>
      <c r="Q397" s="66"/>
    </row>
    <row r="398" spans="1:17">
      <c r="A398" s="3" t="s">
        <v>193</v>
      </c>
      <c r="B398" s="3" t="s">
        <v>23</v>
      </c>
      <c r="C398" s="34"/>
      <c r="D398" s="38"/>
      <c r="E398" s="34"/>
      <c r="F398" s="38"/>
      <c r="G398" s="34"/>
      <c r="H398" s="38" t="str">
        <f>IFERROR(VLOOKUP(A398,'[1]Posição do Mês'!$R$6:$S$53,2,FALSE)," ")</f>
        <v xml:space="preserve"> </v>
      </c>
      <c r="I398" s="34"/>
      <c r="J398" s="38"/>
      <c r="K398" s="38"/>
      <c r="L398" s="38"/>
      <c r="M398" s="34"/>
      <c r="N398" s="38"/>
      <c r="O398" s="68">
        <f>SUM(C398:N398)</f>
        <v>0</v>
      </c>
      <c r="P398" s="70"/>
      <c r="Q398" s="66"/>
    </row>
    <row r="399" spans="1:17">
      <c r="A399" s="3" t="s">
        <v>206</v>
      </c>
      <c r="B399" s="3" t="s">
        <v>23</v>
      </c>
      <c r="C399" s="34"/>
      <c r="D399" s="38">
        <v>2</v>
      </c>
      <c r="E399" s="34"/>
      <c r="F399" s="38">
        <v>1</v>
      </c>
      <c r="G399" s="34">
        <v>1</v>
      </c>
      <c r="H399" s="38">
        <f>IFERROR(VLOOKUP(A399,'[1]Posição do Mês'!$R$6:$S$53,2,FALSE)," ")</f>
        <v>1</v>
      </c>
      <c r="I399" s="34">
        <f>VLOOKUP(A399, '[4]Posição do Mês'!$R$6:$S$57, 2,0)</f>
        <v>1</v>
      </c>
      <c r="J399" s="38">
        <f>VLOOKUP(A399, '[3]Posição do Mês'!$R$6:$S$64, 2, )</f>
        <v>2</v>
      </c>
      <c r="K399" s="38">
        <f>VLOOKUP(A399,'[2]Posição do Mês'!$R$6:$S$62, 2,)</f>
        <v>1</v>
      </c>
      <c r="L399" s="38">
        <f>VLOOKUP(A399, '[5]Posição do Mês'!$R$6:$S$53, 2, FALSE)</f>
        <v>2</v>
      </c>
      <c r="M399" s="34"/>
      <c r="N399" s="38"/>
      <c r="O399" s="68">
        <f t="shared" si="85"/>
        <v>11</v>
      </c>
      <c r="P399" s="70"/>
      <c r="Q399" s="66"/>
    </row>
    <row r="400" spans="1:17">
      <c r="A400" s="3" t="s">
        <v>182</v>
      </c>
      <c r="B400" s="3" t="s">
        <v>23</v>
      </c>
      <c r="C400" s="34"/>
      <c r="D400" s="38"/>
      <c r="E400" s="34"/>
      <c r="F400" s="38"/>
      <c r="G400" s="34"/>
      <c r="H400" s="38" t="str">
        <f>IFERROR(VLOOKUP(A400,'[1]Posição do Mês'!$R$6:$S$53,2,FALSE)," ")</f>
        <v xml:space="preserve"> </v>
      </c>
      <c r="I400" s="34"/>
      <c r="J400" s="38"/>
      <c r="K400" s="38"/>
      <c r="L400" s="38"/>
      <c r="M400" s="34"/>
      <c r="N400" s="38"/>
      <c r="O400" s="68">
        <f t="shared" ref="O400" si="112">SUM(C400:N400)</f>
        <v>0</v>
      </c>
      <c r="P400" s="70"/>
      <c r="Q400" s="66"/>
    </row>
    <row r="401" spans="1:17">
      <c r="A401" s="3" t="s">
        <v>207</v>
      </c>
      <c r="B401" s="3" t="s">
        <v>23</v>
      </c>
      <c r="C401" s="34"/>
      <c r="D401" s="38"/>
      <c r="E401" s="34"/>
      <c r="F401" s="38"/>
      <c r="G401" s="34"/>
      <c r="H401" s="38" t="str">
        <f>IFERROR(VLOOKUP(A401,'[1]Posição do Mês'!$R$6:$S$53,2,FALSE)," ")</f>
        <v xml:space="preserve"> </v>
      </c>
      <c r="I401" s="34"/>
      <c r="J401" s="38"/>
      <c r="K401" s="38"/>
      <c r="L401" s="38"/>
      <c r="M401" s="34"/>
      <c r="N401" s="38"/>
      <c r="O401" s="68">
        <f t="shared" ref="O401" si="113">SUM(C401:N401)</f>
        <v>0</v>
      </c>
      <c r="P401" s="70"/>
      <c r="Q401" s="66"/>
    </row>
    <row r="402" spans="1:17">
      <c r="A402" s="3" t="s">
        <v>212</v>
      </c>
      <c r="B402" s="3" t="s">
        <v>23</v>
      </c>
      <c r="C402" s="34"/>
      <c r="D402" s="38"/>
      <c r="E402" s="34">
        <v>1</v>
      </c>
      <c r="F402" s="38"/>
      <c r="G402" s="34"/>
      <c r="H402" s="38" t="str">
        <f>IFERROR(VLOOKUP(A402,'[1]Posição do Mês'!$R$6:$S$53,2,FALSE)," ")</f>
        <v xml:space="preserve"> </v>
      </c>
      <c r="I402" s="34"/>
      <c r="J402" s="38"/>
      <c r="K402" s="38"/>
      <c r="L402" s="38"/>
      <c r="M402" s="34"/>
      <c r="N402" s="38"/>
      <c r="O402" s="68">
        <f t="shared" ref="O402" si="114">SUM(C402:N402)</f>
        <v>1</v>
      </c>
      <c r="P402" s="70"/>
      <c r="Q402" s="66"/>
    </row>
    <row r="403" spans="1:17">
      <c r="A403" s="3" t="s">
        <v>38</v>
      </c>
      <c r="B403" s="3" t="s">
        <v>23</v>
      </c>
      <c r="C403" s="34"/>
      <c r="D403" s="38"/>
      <c r="E403" s="34"/>
      <c r="F403" s="38"/>
      <c r="G403" s="34"/>
      <c r="H403" s="38" t="str">
        <f>IFERROR(VLOOKUP(A403,'[1]Posição do Mês'!$R$6:$S$53,2,FALSE)," ")</f>
        <v xml:space="preserve"> </v>
      </c>
      <c r="I403" s="34"/>
      <c r="J403" s="38">
        <f>VLOOKUP(A403, '[3]Posição do Mês'!$R$6:$S$64, 2, )</f>
        <v>2</v>
      </c>
      <c r="K403" s="38"/>
      <c r="L403" s="38"/>
      <c r="M403" s="34"/>
      <c r="N403" s="38"/>
      <c r="O403" s="68">
        <f t="shared" si="85"/>
        <v>2</v>
      </c>
      <c r="P403" s="70"/>
      <c r="Q403" s="66"/>
    </row>
    <row r="404" spans="1:17">
      <c r="A404" s="3" t="s">
        <v>214</v>
      </c>
      <c r="B404" s="3" t="s">
        <v>23</v>
      </c>
      <c r="C404" s="34"/>
      <c r="D404" s="38"/>
      <c r="E404" s="34"/>
      <c r="F404" s="38"/>
      <c r="G404" s="34"/>
      <c r="H404" s="38" t="str">
        <f>IFERROR(VLOOKUP(A404,'[1]Posição do Mês'!$R$6:$S$53,2,FALSE)," ")</f>
        <v xml:space="preserve"> </v>
      </c>
      <c r="I404" s="34"/>
      <c r="J404" s="38">
        <f>VLOOKUP(A404, '[3]Posição do Mês'!$R$6:$S$64, 2, )</f>
        <v>1</v>
      </c>
      <c r="K404" s="38"/>
      <c r="L404" s="38"/>
      <c r="M404" s="34"/>
      <c r="N404" s="38"/>
      <c r="O404" s="68">
        <f t="shared" si="85"/>
        <v>1</v>
      </c>
      <c r="P404" s="70"/>
      <c r="Q404" s="66"/>
    </row>
    <row r="405" spans="1:17">
      <c r="A405" s="3" t="s">
        <v>215</v>
      </c>
      <c r="B405" s="3" t="s">
        <v>23</v>
      </c>
      <c r="C405" s="34"/>
      <c r="D405" s="38">
        <v>1</v>
      </c>
      <c r="E405" s="34"/>
      <c r="F405" s="38"/>
      <c r="G405" s="34">
        <v>1</v>
      </c>
      <c r="H405" s="38">
        <f>IFERROR(VLOOKUP(A405,'[1]Posição do Mês'!$R$6:$S$53,2,FALSE)," ")</f>
        <v>1</v>
      </c>
      <c r="I405" s="34">
        <f>VLOOKUP(A405, '[4]Posição do Mês'!$R$6:$S$57, 2,0)</f>
        <v>1</v>
      </c>
      <c r="J405" s="38"/>
      <c r="K405" s="38">
        <f>VLOOKUP(A405,'[2]Posição do Mês'!$R$6:$S$62, 2,)</f>
        <v>1</v>
      </c>
      <c r="L405" s="38"/>
      <c r="M405" s="34"/>
      <c r="N405" s="38"/>
      <c r="O405" s="68">
        <f t="shared" si="85"/>
        <v>5</v>
      </c>
      <c r="P405" s="70"/>
      <c r="Q405" s="66"/>
    </row>
    <row r="406" spans="1:17">
      <c r="A406" s="3" t="s">
        <v>37</v>
      </c>
      <c r="B406" s="3" t="s">
        <v>23</v>
      </c>
      <c r="C406" s="34">
        <v>2</v>
      </c>
      <c r="D406" s="38">
        <v>1</v>
      </c>
      <c r="E406" s="34">
        <v>1</v>
      </c>
      <c r="F406" s="38">
        <v>2</v>
      </c>
      <c r="G406" s="34">
        <v>1</v>
      </c>
      <c r="H406" s="38" t="str">
        <f>IFERROR(VLOOKUP(A406,'[1]Posição do Mês'!$R$6:$S$53,2,FALSE)," ")</f>
        <v xml:space="preserve"> </v>
      </c>
      <c r="I406" s="34"/>
      <c r="J406" s="38">
        <f>VLOOKUP(A406, '[3]Posição do Mês'!$R$6:$S$64, 2, )</f>
        <v>2</v>
      </c>
      <c r="K406" s="38"/>
      <c r="L406" s="38"/>
      <c r="M406" s="34"/>
      <c r="N406" s="38"/>
      <c r="O406" s="68">
        <f t="shared" si="85"/>
        <v>9</v>
      </c>
      <c r="P406" s="70"/>
      <c r="Q406" s="66"/>
    </row>
    <row r="407" spans="1:17">
      <c r="A407" s="3" t="s">
        <v>36</v>
      </c>
      <c r="B407" s="3" t="s">
        <v>23</v>
      </c>
      <c r="C407" s="34"/>
      <c r="D407" s="38"/>
      <c r="E407" s="34">
        <v>1</v>
      </c>
      <c r="F407" s="38"/>
      <c r="G407" s="34"/>
      <c r="H407" s="38">
        <f>IFERROR(VLOOKUP(A407,'[1]Posição do Mês'!$R$6:$S$53,2,FALSE)," ")</f>
        <v>1</v>
      </c>
      <c r="I407" s="34">
        <f>VLOOKUP(A407, '[4]Posição do Mês'!$R$6:$S$57, 2,0)</f>
        <v>1</v>
      </c>
      <c r="J407" s="38"/>
      <c r="K407" s="38"/>
      <c r="L407" s="38"/>
      <c r="M407" s="34"/>
      <c r="N407" s="38"/>
      <c r="O407" s="68">
        <f t="shared" si="85"/>
        <v>3</v>
      </c>
      <c r="P407" s="70"/>
      <c r="Q407" s="66"/>
    </row>
    <row r="408" spans="1:17">
      <c r="A408" s="3" t="s">
        <v>222</v>
      </c>
      <c r="B408" s="3" t="s">
        <v>23</v>
      </c>
      <c r="C408" s="34"/>
      <c r="D408" s="38"/>
      <c r="E408" s="34"/>
      <c r="F408" s="38"/>
      <c r="G408" s="34"/>
      <c r="H408" s="38">
        <f>IFERROR(VLOOKUP(A408,'[1]Posição do Mês'!$R$6:$S$53,2,FALSE)," ")</f>
        <v>1</v>
      </c>
      <c r="I408" s="34">
        <f>VLOOKUP(A408, '[4]Posição do Mês'!$R$6:$S$57, 2,0)</f>
        <v>1</v>
      </c>
      <c r="J408" s="38"/>
      <c r="K408" s="38">
        <f>VLOOKUP(A408,'[2]Posição do Mês'!$R$6:$S$62, 2,)</f>
        <v>1</v>
      </c>
      <c r="L408" s="38"/>
      <c r="M408" s="34"/>
      <c r="N408" s="38"/>
      <c r="O408" s="68">
        <f>SUM(C408:N408)</f>
        <v>3</v>
      </c>
      <c r="P408" s="70"/>
      <c r="Q408" s="66"/>
    </row>
    <row r="409" spans="1:17">
      <c r="A409" s="3" t="s">
        <v>225</v>
      </c>
      <c r="B409" s="3" t="s">
        <v>23</v>
      </c>
      <c r="C409" s="34"/>
      <c r="D409" s="38"/>
      <c r="E409" s="34"/>
      <c r="F409" s="38"/>
      <c r="G409" s="34"/>
      <c r="H409" s="38" t="str">
        <f>IFERROR(VLOOKUP(A409,'[1]Posição do Mês'!$R$6:$S$53,2,FALSE)," ")</f>
        <v xml:space="preserve"> </v>
      </c>
      <c r="I409" s="34"/>
      <c r="J409" s="38"/>
      <c r="K409" s="38"/>
      <c r="L409" s="38"/>
      <c r="M409" s="34"/>
      <c r="N409" s="38"/>
      <c r="O409" s="68">
        <f>SUM(C409:N409)</f>
        <v>0</v>
      </c>
      <c r="P409" s="70"/>
      <c r="Q409" s="66"/>
    </row>
    <row r="410" spans="1:17">
      <c r="A410" s="3" t="s">
        <v>230</v>
      </c>
      <c r="B410" s="3" t="s">
        <v>23</v>
      </c>
      <c r="C410" s="34"/>
      <c r="D410" s="38">
        <v>1</v>
      </c>
      <c r="E410" s="34"/>
      <c r="F410" s="38"/>
      <c r="G410" s="34"/>
      <c r="H410" s="38" t="str">
        <f>IFERROR(VLOOKUP(A410,'[1]Posição do Mês'!$R$6:$S$53,2,FALSE)," ")</f>
        <v xml:space="preserve"> </v>
      </c>
      <c r="I410" s="34"/>
      <c r="J410" s="38"/>
      <c r="K410" s="38"/>
      <c r="L410" s="38"/>
      <c r="M410" s="34"/>
      <c r="N410" s="38"/>
      <c r="O410" s="68">
        <f>SUM(C410:N410)</f>
        <v>1</v>
      </c>
      <c r="P410" s="70"/>
      <c r="Q410" s="66"/>
    </row>
    <row r="411" spans="1:17">
      <c r="A411" s="3" t="s">
        <v>235</v>
      </c>
      <c r="B411" s="3" t="s">
        <v>23</v>
      </c>
      <c r="C411" s="34"/>
      <c r="D411" s="38"/>
      <c r="E411" s="34"/>
      <c r="F411" s="38"/>
      <c r="G411" s="34"/>
      <c r="H411" s="38" t="str">
        <f>IFERROR(VLOOKUP(A411,'[1]Posição do Mês'!$R$6:$S$53,2,FALSE)," ")</f>
        <v xml:space="preserve"> </v>
      </c>
      <c r="I411" s="34"/>
      <c r="J411" s="38"/>
      <c r="K411" s="38"/>
      <c r="L411" s="38">
        <f>VLOOKUP(A411, '[5]Posição do Mês'!$R$6:$S$53, 2, FALSE)</f>
        <v>1</v>
      </c>
      <c r="M411" s="34"/>
      <c r="N411" s="38"/>
      <c r="O411" s="68">
        <f>SUM(C411:N411)</f>
        <v>1</v>
      </c>
      <c r="P411" s="70"/>
      <c r="Q411" s="66"/>
    </row>
    <row r="412" spans="1:17">
      <c r="A412" s="3" t="s">
        <v>348</v>
      </c>
      <c r="B412" s="3" t="s">
        <v>23</v>
      </c>
      <c r="C412" s="34"/>
      <c r="D412" s="38"/>
      <c r="E412" s="34"/>
      <c r="F412" s="38">
        <v>1</v>
      </c>
      <c r="G412" s="34">
        <v>1</v>
      </c>
      <c r="H412" s="38" t="str">
        <f>IFERROR(VLOOKUP(A412,'[1]Posição do Mês'!$R$6:$S$53,2,FALSE)," ")</f>
        <v xml:space="preserve"> </v>
      </c>
      <c r="I412" s="34"/>
      <c r="J412" s="38"/>
      <c r="K412" s="38">
        <f>VLOOKUP(A412,'[2]Posição do Mês'!$R$6:$S$62, 2,)</f>
        <v>1</v>
      </c>
      <c r="L412" s="38"/>
      <c r="M412" s="34"/>
      <c r="N412" s="38"/>
      <c r="O412" s="68">
        <f t="shared" si="85"/>
        <v>3</v>
      </c>
      <c r="P412" s="70"/>
      <c r="Q412" s="66"/>
    </row>
    <row r="413" spans="1:17">
      <c r="A413" s="3" t="s">
        <v>246</v>
      </c>
      <c r="B413" s="3" t="s">
        <v>23</v>
      </c>
      <c r="C413" s="34"/>
      <c r="D413" s="38"/>
      <c r="E413" s="34"/>
      <c r="F413" s="38"/>
      <c r="G413" s="34">
        <v>3</v>
      </c>
      <c r="H413" s="38" t="str">
        <f>IFERROR(VLOOKUP(A413,'[1]Posição do Mês'!$R$6:$S$53,2,FALSE)," ")</f>
        <v xml:space="preserve"> </v>
      </c>
      <c r="I413" s="34"/>
      <c r="J413" s="38"/>
      <c r="K413" s="38"/>
      <c r="L413" s="38"/>
      <c r="M413" s="34"/>
      <c r="N413" s="38"/>
      <c r="O413" s="68">
        <f t="shared" si="85"/>
        <v>3</v>
      </c>
      <c r="P413" s="70"/>
      <c r="Q413" s="66"/>
    </row>
    <row r="414" spans="1:17">
      <c r="A414" s="3" t="s">
        <v>35</v>
      </c>
      <c r="B414" s="3" t="s">
        <v>23</v>
      </c>
      <c r="C414" s="34">
        <v>1</v>
      </c>
      <c r="D414" s="38">
        <v>2</v>
      </c>
      <c r="E414" s="34">
        <v>2</v>
      </c>
      <c r="F414" s="38">
        <v>1</v>
      </c>
      <c r="G414" s="34">
        <v>2</v>
      </c>
      <c r="H414" s="38">
        <f>IFERROR(VLOOKUP(A414,'[1]Posição do Mês'!$R$6:$S$53,2,FALSE)," ")</f>
        <v>1</v>
      </c>
      <c r="I414" s="34">
        <f>VLOOKUP(A414, '[4]Posição do Mês'!$R$6:$S$57, 2,0)</f>
        <v>1</v>
      </c>
      <c r="J414" s="38">
        <f>VLOOKUP(A414, '[3]Posição do Mês'!$R$6:$S$64, 2, )</f>
        <v>2</v>
      </c>
      <c r="K414" s="38"/>
      <c r="L414" s="38">
        <f>VLOOKUP(A414, '[5]Posição do Mês'!$R$6:$S$53, 2, FALSE)</f>
        <v>1</v>
      </c>
      <c r="M414" s="34"/>
      <c r="N414" s="38"/>
      <c r="O414" s="68">
        <f t="shared" si="85"/>
        <v>13</v>
      </c>
      <c r="P414" s="70"/>
      <c r="Q414" s="66"/>
    </row>
    <row r="415" spans="1:17">
      <c r="A415" s="3" t="s">
        <v>34</v>
      </c>
      <c r="B415" s="3" t="s">
        <v>23</v>
      </c>
      <c r="C415" s="34"/>
      <c r="D415" s="38"/>
      <c r="E415" s="34"/>
      <c r="F415" s="38">
        <v>1</v>
      </c>
      <c r="G415" s="34"/>
      <c r="H415" s="38">
        <f>IFERROR(VLOOKUP(A415,'[1]Posição do Mês'!$R$6:$S$53,2,FALSE)," ")</f>
        <v>1</v>
      </c>
      <c r="I415" s="34">
        <f>VLOOKUP(A415, '[4]Posição do Mês'!$R$6:$S$57, 2,0)</f>
        <v>1</v>
      </c>
      <c r="J415" s="38"/>
      <c r="K415" s="38">
        <f>VLOOKUP(A415,'[2]Posição do Mês'!$R$6:$S$62, 2,)</f>
        <v>1</v>
      </c>
      <c r="L415" s="38">
        <f>VLOOKUP(A415, '[5]Posição do Mês'!$R$6:$S$53, 2, FALSE)</f>
        <v>4</v>
      </c>
      <c r="M415" s="34"/>
      <c r="N415" s="38"/>
      <c r="O415" s="68">
        <f t="shared" si="85"/>
        <v>8</v>
      </c>
      <c r="P415" s="70"/>
      <c r="Q415" s="66"/>
    </row>
    <row r="416" spans="1:17">
      <c r="A416" s="3" t="s">
        <v>269</v>
      </c>
      <c r="B416" s="3" t="s">
        <v>23</v>
      </c>
      <c r="C416" s="34"/>
      <c r="D416" s="38"/>
      <c r="E416" s="34"/>
      <c r="F416" s="38"/>
      <c r="G416" s="34">
        <v>2</v>
      </c>
      <c r="H416" s="38" t="str">
        <f>IFERROR(VLOOKUP(A416,'[1]Posição do Mês'!$R$6:$S$53,2,FALSE)," ")</f>
        <v xml:space="preserve"> </v>
      </c>
      <c r="I416" s="34"/>
      <c r="J416" s="38"/>
      <c r="K416" s="38"/>
      <c r="L416" s="38"/>
      <c r="M416" s="34"/>
      <c r="N416" s="38"/>
      <c r="O416" s="68">
        <f t="shared" si="85"/>
        <v>2</v>
      </c>
      <c r="P416" s="70"/>
      <c r="Q416" s="66"/>
    </row>
    <row r="417" spans="1:17">
      <c r="A417" s="3" t="s">
        <v>274</v>
      </c>
      <c r="B417" s="3" t="s">
        <v>23</v>
      </c>
      <c r="C417" s="34"/>
      <c r="D417" s="38"/>
      <c r="E417" s="34"/>
      <c r="F417" s="38"/>
      <c r="G417" s="34"/>
      <c r="H417" s="38" t="str">
        <f>IFERROR(VLOOKUP(A417,'[1]Posição do Mês'!$R$6:$S$53,2,FALSE)," ")</f>
        <v xml:space="preserve"> </v>
      </c>
      <c r="I417" s="34"/>
      <c r="J417" s="38"/>
      <c r="K417" s="38"/>
      <c r="L417" s="38"/>
      <c r="M417" s="34"/>
      <c r="N417" s="38"/>
      <c r="O417" s="68">
        <f>SUM(C417:N417)</f>
        <v>0</v>
      </c>
      <c r="P417" s="70"/>
      <c r="Q417" s="66"/>
    </row>
    <row r="418" spans="1:17">
      <c r="A418" s="3" t="s">
        <v>33</v>
      </c>
      <c r="B418" s="3" t="s">
        <v>23</v>
      </c>
      <c r="C418" s="34">
        <v>1</v>
      </c>
      <c r="D418" s="38">
        <v>1</v>
      </c>
      <c r="E418" s="34">
        <v>1</v>
      </c>
      <c r="F418" s="38"/>
      <c r="G418" s="34"/>
      <c r="H418" s="38" t="str">
        <f>IFERROR(VLOOKUP(A418,'[1]Posição do Mês'!$R$6:$S$53,2,FALSE)," ")</f>
        <v xml:space="preserve"> </v>
      </c>
      <c r="I418" s="34"/>
      <c r="J418" s="38">
        <f>VLOOKUP(A418, '[3]Posição do Mês'!$R$6:$S$64, 2, )</f>
        <v>2</v>
      </c>
      <c r="K418" s="38">
        <f>VLOOKUP(A418,'[2]Posição do Mês'!$R$6:$S$62, 2,)</f>
        <v>5</v>
      </c>
      <c r="L418" s="38">
        <f>VLOOKUP(A418, '[5]Posição do Mês'!$R$6:$S$53, 2, FALSE)</f>
        <v>1</v>
      </c>
      <c r="M418" s="34"/>
      <c r="N418" s="38"/>
      <c r="O418" s="68">
        <f t="shared" si="85"/>
        <v>11</v>
      </c>
      <c r="P418" s="70"/>
      <c r="Q418" s="66"/>
    </row>
    <row r="419" spans="1:17">
      <c r="A419" s="3" t="s">
        <v>277</v>
      </c>
      <c r="B419" s="3" t="s">
        <v>23</v>
      </c>
      <c r="C419" s="34"/>
      <c r="D419" s="38"/>
      <c r="E419" s="34"/>
      <c r="F419" s="38"/>
      <c r="G419" s="34"/>
      <c r="H419" s="38" t="str">
        <f>IFERROR(VLOOKUP(A419,'[1]Posição do Mês'!$R$6:$S$53,2,FALSE)," ")</f>
        <v xml:space="preserve"> </v>
      </c>
      <c r="I419" s="34"/>
      <c r="J419" s="38"/>
      <c r="K419" s="38"/>
      <c r="L419" s="38"/>
      <c r="M419" s="34"/>
      <c r="N419" s="38"/>
      <c r="O419" s="68">
        <f>SUM(C419:N419)</f>
        <v>0</v>
      </c>
      <c r="P419" s="70"/>
      <c r="Q419" s="66"/>
    </row>
    <row r="420" spans="1:17">
      <c r="A420" s="3" t="s">
        <v>32</v>
      </c>
      <c r="B420" s="3" t="s">
        <v>23</v>
      </c>
      <c r="C420" s="34"/>
      <c r="D420" s="38"/>
      <c r="E420" s="34"/>
      <c r="F420" s="38"/>
      <c r="G420" s="34"/>
      <c r="H420" s="38" t="str">
        <f>IFERROR(VLOOKUP(A420,'[1]Posição do Mês'!$R$6:$S$53,2,FALSE)," ")</f>
        <v xml:space="preserve"> </v>
      </c>
      <c r="I420" s="34"/>
      <c r="J420" s="38"/>
      <c r="K420" s="38">
        <f>VLOOKUP(A420,'[2]Posição do Mês'!$R$6:$S$62, 2,)</f>
        <v>1</v>
      </c>
      <c r="L420" s="38"/>
      <c r="M420" s="34"/>
      <c r="N420" s="38"/>
      <c r="O420" s="68">
        <f t="shared" si="85"/>
        <v>1</v>
      </c>
      <c r="P420" s="70"/>
      <c r="Q420" s="66"/>
    </row>
    <row r="421" spans="1:17">
      <c r="A421" s="3" t="s">
        <v>31</v>
      </c>
      <c r="B421" s="3" t="s">
        <v>23</v>
      </c>
      <c r="C421" s="34"/>
      <c r="D421" s="38"/>
      <c r="E421" s="34">
        <v>1</v>
      </c>
      <c r="F421" s="38"/>
      <c r="G421" s="34"/>
      <c r="H421" s="38" t="str">
        <f>IFERROR(VLOOKUP(A421,'[1]Posição do Mês'!$R$6:$S$53,2,FALSE)," ")</f>
        <v xml:space="preserve"> </v>
      </c>
      <c r="I421" s="34"/>
      <c r="J421" s="38"/>
      <c r="K421" s="38"/>
      <c r="L421" s="38"/>
      <c r="M421" s="34"/>
      <c r="N421" s="38"/>
      <c r="O421" s="68">
        <f t="shared" si="85"/>
        <v>1</v>
      </c>
      <c r="P421" s="70"/>
      <c r="Q421" s="66"/>
    </row>
    <row r="422" spans="1:17">
      <c r="A422" s="3" t="s">
        <v>284</v>
      </c>
      <c r="B422" s="3" t="s">
        <v>23</v>
      </c>
      <c r="C422" s="34"/>
      <c r="D422" s="38"/>
      <c r="E422" s="34"/>
      <c r="F422" s="38"/>
      <c r="G422" s="34"/>
      <c r="H422" s="38">
        <f>IFERROR(VLOOKUP(A422,'[1]Posição do Mês'!$R$6:$S$53,2,FALSE)," ")</f>
        <v>1</v>
      </c>
      <c r="I422" s="34">
        <f>VLOOKUP(A422, '[4]Posição do Mês'!$R$6:$S$57, 2,0)</f>
        <v>1</v>
      </c>
      <c r="J422" s="38"/>
      <c r="K422" s="38"/>
      <c r="L422" s="38"/>
      <c r="M422" s="34"/>
      <c r="N422" s="38"/>
      <c r="O422" s="68">
        <f>SUM(C422:N422)</f>
        <v>2</v>
      </c>
      <c r="P422" s="70"/>
      <c r="Q422" s="66"/>
    </row>
    <row r="423" spans="1:17">
      <c r="A423" s="3" t="s">
        <v>285</v>
      </c>
      <c r="B423" s="3" t="s">
        <v>23</v>
      </c>
      <c r="C423" s="34"/>
      <c r="D423" s="38"/>
      <c r="E423" s="34"/>
      <c r="F423" s="38"/>
      <c r="G423" s="34"/>
      <c r="H423" s="38" t="str">
        <f>IFERROR(VLOOKUP(A423,'[1]Posição do Mês'!$R$6:$S$53,2,FALSE)," ")</f>
        <v xml:space="preserve"> </v>
      </c>
      <c r="I423" s="34"/>
      <c r="J423" s="38"/>
      <c r="K423" s="38"/>
      <c r="L423" s="38"/>
      <c r="M423" s="34"/>
      <c r="N423" s="38"/>
      <c r="O423" s="68">
        <f>SUM(C423:N423)</f>
        <v>0</v>
      </c>
      <c r="P423" s="70"/>
      <c r="Q423" s="66"/>
    </row>
    <row r="424" spans="1:17">
      <c r="A424" s="3" t="s">
        <v>286</v>
      </c>
      <c r="B424" s="3" t="s">
        <v>23</v>
      </c>
      <c r="C424" s="34">
        <v>1</v>
      </c>
      <c r="D424" s="38"/>
      <c r="E424" s="34"/>
      <c r="F424" s="38"/>
      <c r="G424" s="34">
        <v>1</v>
      </c>
      <c r="H424" s="38">
        <f>IFERROR(VLOOKUP(A424,'[1]Posição do Mês'!$R$6:$S$53,2,FALSE)," ")</f>
        <v>2</v>
      </c>
      <c r="I424" s="34">
        <f>VLOOKUP(A424, '[4]Posição do Mês'!$R$6:$S$57, 2,0)</f>
        <v>2</v>
      </c>
      <c r="J424" s="38">
        <f>VLOOKUP(A424, '[3]Posição do Mês'!$R$6:$S$64, 2, )</f>
        <v>2</v>
      </c>
      <c r="K424" s="38">
        <f>VLOOKUP(A424,'[2]Posição do Mês'!$R$6:$S$62, 2,)</f>
        <v>2</v>
      </c>
      <c r="L424" s="38">
        <f>VLOOKUP(A424, '[5]Posição do Mês'!$R$6:$S$53, 2, FALSE)</f>
        <v>3</v>
      </c>
      <c r="M424" s="34"/>
      <c r="N424" s="38"/>
      <c r="O424" s="68">
        <f>SUM(C424:N424)</f>
        <v>13</v>
      </c>
      <c r="P424" s="70"/>
      <c r="Q424" s="66"/>
    </row>
    <row r="425" spans="1:17">
      <c r="A425" s="3" t="s">
        <v>287</v>
      </c>
      <c r="B425" s="3" t="s">
        <v>23</v>
      </c>
      <c r="C425" s="34"/>
      <c r="D425" s="38"/>
      <c r="E425" s="34"/>
      <c r="F425" s="38"/>
      <c r="G425" s="34"/>
      <c r="H425" s="38" t="str">
        <f>IFERROR(VLOOKUP(A425,'[1]Posição do Mês'!$R$6:$S$53,2,FALSE)," ")</f>
        <v xml:space="preserve"> </v>
      </c>
      <c r="I425" s="34"/>
      <c r="J425" s="38"/>
      <c r="K425" s="38"/>
      <c r="L425" s="38"/>
      <c r="M425" s="34"/>
      <c r="N425" s="38"/>
      <c r="O425" s="68">
        <f>SUM(C425:N425)</f>
        <v>0</v>
      </c>
      <c r="P425" s="70"/>
      <c r="Q425" s="66"/>
    </row>
    <row r="426" spans="1:17">
      <c r="A426" s="3" t="s">
        <v>290</v>
      </c>
      <c r="B426" s="3" t="s">
        <v>23</v>
      </c>
      <c r="C426" s="34"/>
      <c r="D426" s="38"/>
      <c r="E426" s="34"/>
      <c r="F426" s="38">
        <v>1</v>
      </c>
      <c r="G426" s="34"/>
      <c r="H426" s="38" t="str">
        <f>IFERROR(VLOOKUP(A426,'[1]Posição do Mês'!$R$6:$S$53,2,FALSE)," ")</f>
        <v xml:space="preserve"> </v>
      </c>
      <c r="I426" s="34"/>
      <c r="J426" s="38"/>
      <c r="K426" s="38"/>
      <c r="L426" s="38"/>
      <c r="M426" s="34"/>
      <c r="N426" s="38"/>
      <c r="O426" s="68">
        <f>SUM(C426:N426)</f>
        <v>1</v>
      </c>
      <c r="P426" s="70"/>
      <c r="Q426" s="66"/>
    </row>
    <row r="427" spans="1:17">
      <c r="A427" s="3" t="s">
        <v>292</v>
      </c>
      <c r="B427" s="3" t="s">
        <v>23</v>
      </c>
      <c r="C427" s="34"/>
      <c r="D427" s="38"/>
      <c r="E427" s="34"/>
      <c r="F427" s="38"/>
      <c r="G427" s="34"/>
      <c r="H427" s="38" t="str">
        <f>IFERROR(VLOOKUP(A427,'[1]Posição do Mês'!$R$6:$S$53,2,FALSE)," ")</f>
        <v xml:space="preserve"> </v>
      </c>
      <c r="I427" s="34"/>
      <c r="J427" s="38">
        <f>VLOOKUP(A427, '[3]Posição do Mês'!$R$6:$S$64, 2, )</f>
        <v>2</v>
      </c>
      <c r="K427" s="38"/>
      <c r="L427" s="38"/>
      <c r="M427" s="34"/>
      <c r="N427" s="38"/>
      <c r="O427" s="68">
        <f t="shared" si="85"/>
        <v>2</v>
      </c>
      <c r="P427" s="70"/>
      <c r="Q427" s="66"/>
    </row>
    <row r="428" spans="1:17">
      <c r="A428" s="3" t="s">
        <v>457</v>
      </c>
      <c r="B428" s="3" t="s">
        <v>23</v>
      </c>
      <c r="C428" s="34"/>
      <c r="D428" s="38"/>
      <c r="E428" s="34">
        <v>1</v>
      </c>
      <c r="F428" s="38"/>
      <c r="G428" s="34"/>
      <c r="H428" s="38" t="str">
        <f>IFERROR(VLOOKUP(A428,'[1]Posição do Mês'!$R$6:$S$53,2,FALSE)," ")</f>
        <v xml:space="preserve"> </v>
      </c>
      <c r="I428" s="34"/>
      <c r="J428" s="38"/>
      <c r="K428" s="38"/>
      <c r="L428" s="38"/>
      <c r="M428" s="34"/>
      <c r="N428" s="38"/>
      <c r="O428" s="68">
        <f>SUM(C428:N428)</f>
        <v>1</v>
      </c>
      <c r="P428" s="70"/>
      <c r="Q428" s="66"/>
    </row>
    <row r="429" spans="1:17">
      <c r="A429" s="3" t="s">
        <v>30</v>
      </c>
      <c r="B429" s="3" t="s">
        <v>23</v>
      </c>
      <c r="C429" s="34">
        <v>6</v>
      </c>
      <c r="D429" s="38"/>
      <c r="E429" s="34"/>
      <c r="F429" s="38">
        <v>1</v>
      </c>
      <c r="G429" s="34">
        <v>1</v>
      </c>
      <c r="H429" s="38">
        <f>IFERROR(VLOOKUP(A429,'[1]Posição do Mês'!$R$6:$S$53,2,FALSE)," ")</f>
        <v>3</v>
      </c>
      <c r="I429" s="34">
        <f>VLOOKUP(A429, '[4]Posição do Mês'!$R$6:$S$57, 2,0)</f>
        <v>3</v>
      </c>
      <c r="J429" s="38">
        <f>VLOOKUP(A429, '[3]Posição do Mês'!$R$6:$S$64, 2, )</f>
        <v>4</v>
      </c>
      <c r="K429" s="38">
        <f>VLOOKUP(A429,'[2]Posição do Mês'!$R$6:$S$62, 2,)</f>
        <v>3</v>
      </c>
      <c r="L429" s="38"/>
      <c r="M429" s="34"/>
      <c r="N429" s="38"/>
      <c r="O429" s="68">
        <f t="shared" ref="O429:O437" si="115">SUM(C429:N429)</f>
        <v>21</v>
      </c>
      <c r="P429" s="70"/>
      <c r="Q429" s="66"/>
    </row>
    <row r="430" spans="1:17">
      <c r="A430" s="3" t="s">
        <v>29</v>
      </c>
      <c r="B430" s="3" t="s">
        <v>23</v>
      </c>
      <c r="C430" s="35"/>
      <c r="D430" s="38">
        <v>1</v>
      </c>
      <c r="E430" s="34"/>
      <c r="F430" s="38">
        <v>2</v>
      </c>
      <c r="G430" s="34">
        <v>1</v>
      </c>
      <c r="H430" s="38" t="str">
        <f>IFERROR(VLOOKUP(A430,'[1]Posição do Mês'!$R$6:$S$53,2,FALSE)," ")</f>
        <v xml:space="preserve"> </v>
      </c>
      <c r="I430" s="34"/>
      <c r="J430" s="38"/>
      <c r="K430" s="38"/>
      <c r="L430" s="38"/>
      <c r="M430" s="34"/>
      <c r="N430" s="38"/>
      <c r="O430" s="68">
        <f t="shared" si="115"/>
        <v>4</v>
      </c>
      <c r="P430" s="70"/>
      <c r="Q430" s="66"/>
    </row>
    <row r="431" spans="1:17">
      <c r="A431" s="3" t="s">
        <v>327</v>
      </c>
      <c r="B431" s="3" t="s">
        <v>23</v>
      </c>
      <c r="C431" s="35"/>
      <c r="D431" s="38"/>
      <c r="E431" s="34"/>
      <c r="F431" s="38"/>
      <c r="G431" s="34"/>
      <c r="H431" s="38" t="str">
        <f>IFERROR(VLOOKUP(A431,'[1]Posição do Mês'!$R$6:$S$53,2,FALSE)," ")</f>
        <v xml:space="preserve"> </v>
      </c>
      <c r="I431" s="34"/>
      <c r="J431" s="38"/>
      <c r="K431" s="38"/>
      <c r="L431" s="38"/>
      <c r="M431" s="34"/>
      <c r="N431" s="38"/>
      <c r="O431" s="68">
        <f t="shared" si="115"/>
        <v>0</v>
      </c>
      <c r="P431" s="70"/>
      <c r="Q431" s="66"/>
    </row>
    <row r="432" spans="1:17">
      <c r="A432" s="3" t="s">
        <v>338</v>
      </c>
      <c r="B432" s="3" t="s">
        <v>23</v>
      </c>
      <c r="C432" s="35"/>
      <c r="D432" s="38"/>
      <c r="E432" s="34"/>
      <c r="F432" s="38"/>
      <c r="G432" s="34"/>
      <c r="H432" s="38" t="str">
        <f>IFERROR(VLOOKUP(A432,'[1]Posição do Mês'!$R$6:$S$53,2,FALSE)," ")</f>
        <v xml:space="preserve"> </v>
      </c>
      <c r="I432" s="34"/>
      <c r="J432" s="38"/>
      <c r="K432" s="38"/>
      <c r="L432" s="38"/>
      <c r="M432" s="34"/>
      <c r="N432" s="38"/>
      <c r="O432" s="68">
        <f t="shared" ref="O432" si="116">SUM(C432:N432)</f>
        <v>0</v>
      </c>
      <c r="P432" s="70"/>
      <c r="Q432" s="66"/>
    </row>
    <row r="433" spans="1:17">
      <c r="A433" s="3" t="s">
        <v>475</v>
      </c>
      <c r="B433" s="3" t="s">
        <v>23</v>
      </c>
      <c r="C433" s="35"/>
      <c r="D433" s="38"/>
      <c r="E433" s="34"/>
      <c r="F433" s="38"/>
      <c r="G433" s="34"/>
      <c r="H433" s="38" t="str">
        <f>IFERROR(VLOOKUP(A433,'[1]Posição do Mês'!$R$6:$S$53,2,FALSE)," ")</f>
        <v xml:space="preserve"> </v>
      </c>
      <c r="I433" s="34"/>
      <c r="J433" s="38"/>
      <c r="K433" s="38"/>
      <c r="L433" s="38"/>
      <c r="M433" s="34"/>
      <c r="N433" s="38"/>
      <c r="O433" s="68">
        <f t="shared" ref="O433" si="117">SUM(C433:N433)</f>
        <v>0</v>
      </c>
      <c r="P433" s="70"/>
      <c r="Q433" s="66"/>
    </row>
    <row r="434" spans="1:17">
      <c r="A434" s="3" t="s">
        <v>463</v>
      </c>
      <c r="B434" s="3" t="s">
        <v>23</v>
      </c>
      <c r="C434" s="35"/>
      <c r="D434" s="38"/>
      <c r="E434" s="34"/>
      <c r="F434" s="38"/>
      <c r="G434" s="34"/>
      <c r="H434" s="38" t="str">
        <f>IFERROR(VLOOKUP(A434,'[1]Posição do Mês'!$R$6:$S$53,2,FALSE)," ")</f>
        <v xml:space="preserve"> </v>
      </c>
      <c r="I434" s="34"/>
      <c r="J434" s="38"/>
      <c r="K434" s="38"/>
      <c r="L434" s="38"/>
      <c r="M434" s="34"/>
      <c r="N434" s="38"/>
      <c r="O434" s="68">
        <f t="shared" si="115"/>
        <v>0</v>
      </c>
      <c r="P434" s="70"/>
      <c r="Q434" s="66"/>
    </row>
    <row r="435" spans="1:17">
      <c r="A435" s="129" t="s">
        <v>28</v>
      </c>
      <c r="B435" s="129"/>
      <c r="C435" s="43">
        <f>SUM(C382:C434)</f>
        <v>17</v>
      </c>
      <c r="D435" s="43">
        <f t="shared" ref="D435:N435" si="118">SUM(D382:D434)</f>
        <v>15</v>
      </c>
      <c r="E435" s="43">
        <f>SUM(E382:E434)</f>
        <v>19</v>
      </c>
      <c r="F435" s="43">
        <f t="shared" si="118"/>
        <v>13</v>
      </c>
      <c r="G435" s="43">
        <f t="shared" si="118"/>
        <v>19</v>
      </c>
      <c r="H435" s="43">
        <f t="shared" si="118"/>
        <v>15</v>
      </c>
      <c r="I435" s="43">
        <f t="shared" si="118"/>
        <v>15</v>
      </c>
      <c r="J435" s="43">
        <f t="shared" si="118"/>
        <v>25</v>
      </c>
      <c r="K435" s="43">
        <f t="shared" si="118"/>
        <v>25</v>
      </c>
      <c r="L435" s="43">
        <f t="shared" si="118"/>
        <v>23</v>
      </c>
      <c r="M435" s="43">
        <f t="shared" si="118"/>
        <v>0</v>
      </c>
      <c r="N435" s="43">
        <f t="shared" si="118"/>
        <v>0</v>
      </c>
      <c r="O435" s="33">
        <f t="shared" si="115"/>
        <v>186</v>
      </c>
    </row>
    <row r="436" spans="1:17">
      <c r="A436" s="12" t="s">
        <v>370</v>
      </c>
      <c r="B436" s="12" t="s">
        <v>371</v>
      </c>
      <c r="C436" s="34">
        <v>0</v>
      </c>
      <c r="D436" s="34">
        <v>0</v>
      </c>
      <c r="E436" s="34">
        <v>0</v>
      </c>
      <c r="F436" s="38">
        <v>0</v>
      </c>
      <c r="G436" s="34">
        <v>0</v>
      </c>
      <c r="H436" s="38">
        <v>0</v>
      </c>
      <c r="I436" s="34">
        <v>0</v>
      </c>
      <c r="J436" s="38">
        <v>0</v>
      </c>
      <c r="K436" s="34">
        <v>0</v>
      </c>
      <c r="L436" s="38">
        <v>0</v>
      </c>
      <c r="M436" s="34">
        <v>0</v>
      </c>
      <c r="N436" s="38">
        <v>0</v>
      </c>
      <c r="O436" s="2">
        <f t="shared" si="115"/>
        <v>0</v>
      </c>
    </row>
    <row r="437" spans="1:17">
      <c r="A437" s="129" t="s">
        <v>28</v>
      </c>
      <c r="B437" s="129"/>
      <c r="C437" s="43">
        <f>SUM(C436)</f>
        <v>0</v>
      </c>
      <c r="D437" s="43">
        <f t="shared" ref="D437:N437" si="119">SUM(D436)</f>
        <v>0</v>
      </c>
      <c r="E437" s="43">
        <f t="shared" si="119"/>
        <v>0</v>
      </c>
      <c r="F437" s="43">
        <f t="shared" si="119"/>
        <v>0</v>
      </c>
      <c r="G437" s="43">
        <f t="shared" si="119"/>
        <v>0</v>
      </c>
      <c r="H437" s="43">
        <f t="shared" si="119"/>
        <v>0</v>
      </c>
      <c r="I437" s="43">
        <f t="shared" si="119"/>
        <v>0</v>
      </c>
      <c r="J437" s="43">
        <f t="shared" si="119"/>
        <v>0</v>
      </c>
      <c r="K437" s="43">
        <f t="shared" si="119"/>
        <v>0</v>
      </c>
      <c r="L437" s="43">
        <f t="shared" si="119"/>
        <v>0</v>
      </c>
      <c r="M437" s="43">
        <f t="shared" si="119"/>
        <v>0</v>
      </c>
      <c r="N437" s="43">
        <f t="shared" si="119"/>
        <v>0</v>
      </c>
      <c r="O437" s="33">
        <f t="shared" si="115"/>
        <v>0</v>
      </c>
    </row>
    <row r="438" spans="1:17">
      <c r="A438" s="1" t="s">
        <v>27</v>
      </c>
      <c r="B438" s="1"/>
      <c r="C438" s="36">
        <f t="shared" ref="C438:N438" si="120">SUM(C437,C435,C381,C336,C306,C163,C55,C26,C4)</f>
        <v>80</v>
      </c>
      <c r="D438" s="36">
        <f t="shared" si="120"/>
        <v>94</v>
      </c>
      <c r="E438" s="36">
        <f t="shared" si="120"/>
        <v>84</v>
      </c>
      <c r="F438" s="36">
        <f t="shared" si="120"/>
        <v>114</v>
      </c>
      <c r="G438" s="36">
        <f t="shared" si="120"/>
        <v>96</v>
      </c>
      <c r="H438" s="36">
        <f t="shared" si="120"/>
        <v>103</v>
      </c>
      <c r="I438" s="36">
        <f t="shared" si="120"/>
        <v>99</v>
      </c>
      <c r="J438" s="36">
        <f t="shared" si="120"/>
        <v>154</v>
      </c>
      <c r="K438" s="36">
        <f t="shared" si="120"/>
        <v>138</v>
      </c>
      <c r="L438" s="36">
        <f t="shared" si="120"/>
        <v>150</v>
      </c>
      <c r="M438" s="36">
        <f t="shared" si="120"/>
        <v>0</v>
      </c>
      <c r="N438" s="36">
        <f t="shared" si="120"/>
        <v>0</v>
      </c>
      <c r="O438" s="2">
        <f t="shared" si="85"/>
        <v>1112</v>
      </c>
    </row>
    <row r="439" spans="1:17">
      <c r="C439" s="37"/>
      <c r="D439" s="40"/>
      <c r="E439" s="37"/>
      <c r="F439" s="40"/>
      <c r="G439" s="37"/>
      <c r="H439" s="40"/>
      <c r="I439" s="37"/>
      <c r="J439" s="40"/>
      <c r="K439" s="37"/>
      <c r="L439" s="40"/>
      <c r="M439" s="37"/>
      <c r="N439" s="40"/>
    </row>
    <row r="440" spans="1:17">
      <c r="C440" s="37"/>
      <c r="D440" s="40"/>
      <c r="E440" s="37"/>
      <c r="F440" s="40"/>
      <c r="G440" s="37"/>
      <c r="H440" s="40"/>
      <c r="I440" s="37"/>
      <c r="J440" s="40"/>
      <c r="K440" s="37"/>
      <c r="L440" s="40"/>
      <c r="M440" s="37"/>
      <c r="N440" s="40"/>
    </row>
    <row r="441" spans="1:17">
      <c r="C441" s="37"/>
      <c r="D441" s="40"/>
      <c r="E441" s="37"/>
      <c r="F441" s="40"/>
      <c r="G441" s="37"/>
      <c r="H441" s="40"/>
      <c r="I441" s="37"/>
      <c r="J441" s="40"/>
      <c r="K441" s="37"/>
      <c r="L441" s="40"/>
      <c r="M441" s="37"/>
      <c r="N441" s="40"/>
    </row>
    <row r="442" spans="1:17">
      <c r="C442" s="37"/>
      <c r="D442" s="40"/>
      <c r="E442" s="37"/>
      <c r="F442" s="40"/>
      <c r="G442" s="37"/>
      <c r="H442" s="40"/>
      <c r="I442" s="37"/>
      <c r="J442" s="40"/>
      <c r="K442" s="37"/>
      <c r="L442" s="40"/>
      <c r="M442" s="37"/>
      <c r="N442" s="40"/>
    </row>
    <row r="443" spans="1:17">
      <c r="C443" s="37"/>
      <c r="D443" s="40"/>
      <c r="E443" s="37"/>
      <c r="F443" s="40"/>
      <c r="G443" s="37"/>
      <c r="H443" s="40"/>
      <c r="I443" s="37"/>
      <c r="J443" s="40"/>
      <c r="K443" s="37"/>
      <c r="L443" s="40"/>
      <c r="M443" s="37"/>
      <c r="N443" s="40"/>
    </row>
    <row r="444" spans="1:17">
      <c r="C444" s="37"/>
      <c r="D444" s="40"/>
      <c r="E444" s="37"/>
      <c r="F444" s="40"/>
      <c r="G444" s="37"/>
      <c r="H444" s="40"/>
      <c r="I444" s="37"/>
      <c r="J444" s="40"/>
      <c r="K444" s="37"/>
      <c r="L444" s="40"/>
      <c r="M444" s="37"/>
      <c r="N444" s="40"/>
    </row>
    <row r="445" spans="1:17">
      <c r="C445" s="37"/>
      <c r="D445" s="40"/>
      <c r="E445" s="37"/>
      <c r="F445" s="40"/>
      <c r="G445" s="37"/>
      <c r="H445" s="40"/>
      <c r="I445" s="37"/>
      <c r="J445" s="40"/>
      <c r="K445" s="37"/>
      <c r="L445" s="40"/>
      <c r="M445" s="37"/>
      <c r="N445" s="40"/>
    </row>
    <row r="446" spans="1:17">
      <c r="C446" s="37"/>
      <c r="D446" s="40"/>
      <c r="E446" s="37"/>
      <c r="F446" s="40"/>
      <c r="G446" s="37"/>
      <c r="H446" s="40"/>
      <c r="I446" s="37"/>
      <c r="J446" s="40"/>
      <c r="K446" s="37"/>
      <c r="L446" s="40"/>
      <c r="M446" s="37"/>
      <c r="N446" s="40"/>
    </row>
    <row r="447" spans="1:17">
      <c r="C447" s="37"/>
      <c r="D447" s="40"/>
      <c r="E447" s="37"/>
      <c r="F447" s="40"/>
      <c r="G447" s="37"/>
      <c r="H447" s="40"/>
      <c r="I447" s="37"/>
      <c r="J447" s="40"/>
      <c r="K447" s="37"/>
      <c r="L447" s="40"/>
      <c r="M447" s="37"/>
      <c r="N447" s="40"/>
    </row>
    <row r="448" spans="1:17">
      <c r="C448" s="37"/>
      <c r="D448" s="40"/>
      <c r="E448" s="37"/>
      <c r="F448" s="40"/>
      <c r="G448" s="37"/>
      <c r="H448" s="40"/>
      <c r="I448" s="37"/>
      <c r="J448" s="40"/>
      <c r="K448" s="37"/>
      <c r="L448" s="40"/>
      <c r="M448" s="37"/>
      <c r="N448" s="40"/>
    </row>
    <row r="449" spans="3:14">
      <c r="C449" s="37"/>
      <c r="D449" s="40"/>
      <c r="E449" s="37"/>
      <c r="F449" s="40"/>
      <c r="G449" s="37"/>
      <c r="H449" s="40"/>
      <c r="I449" s="37"/>
      <c r="J449" s="40"/>
      <c r="K449" s="37"/>
      <c r="L449" s="40"/>
      <c r="M449" s="37"/>
      <c r="N449" s="40"/>
    </row>
    <row r="450" spans="3:14">
      <c r="C450" s="37"/>
      <c r="D450" s="40"/>
      <c r="E450" s="37"/>
      <c r="F450" s="40"/>
      <c r="G450" s="37"/>
      <c r="H450" s="40"/>
      <c r="I450" s="37"/>
      <c r="J450" s="40"/>
      <c r="K450" s="37"/>
      <c r="L450" s="40"/>
      <c r="M450" s="37"/>
      <c r="N450" s="40"/>
    </row>
    <row r="451" spans="3:14">
      <c r="C451" s="37"/>
      <c r="D451" s="40"/>
      <c r="E451" s="37"/>
      <c r="F451" s="40"/>
      <c r="G451" s="37"/>
      <c r="H451" s="40"/>
      <c r="I451" s="37"/>
      <c r="J451" s="40"/>
      <c r="K451" s="37"/>
      <c r="L451" s="40"/>
      <c r="M451" s="37"/>
      <c r="N451" s="40"/>
    </row>
    <row r="452" spans="3:14">
      <c r="C452" s="37"/>
      <c r="D452" s="40"/>
      <c r="E452" s="37"/>
      <c r="F452" s="40"/>
      <c r="G452" s="37"/>
      <c r="H452" s="40"/>
      <c r="I452" s="37"/>
      <c r="J452" s="40"/>
      <c r="K452" s="37"/>
      <c r="L452" s="40"/>
      <c r="M452" s="37"/>
      <c r="N452" s="40"/>
    </row>
    <row r="453" spans="3:14">
      <c r="C453" s="37"/>
      <c r="D453" s="40"/>
      <c r="E453" s="37"/>
      <c r="F453" s="40"/>
      <c r="G453" s="37"/>
      <c r="H453" s="40"/>
      <c r="I453" s="37"/>
      <c r="J453" s="40"/>
      <c r="K453" s="37"/>
      <c r="L453" s="40"/>
      <c r="M453" s="37"/>
      <c r="N453" s="40"/>
    </row>
    <row r="454" spans="3:14">
      <c r="C454" s="37"/>
      <c r="D454" s="40"/>
      <c r="E454" s="37"/>
      <c r="F454" s="40"/>
      <c r="G454" s="37"/>
      <c r="H454" s="40"/>
      <c r="I454" s="37"/>
      <c r="J454" s="40"/>
      <c r="K454" s="37"/>
      <c r="L454" s="40"/>
      <c r="M454" s="37"/>
      <c r="N454" s="40"/>
    </row>
    <row r="455" spans="3:14">
      <c r="C455" s="37"/>
      <c r="D455" s="40"/>
      <c r="E455" s="37"/>
      <c r="F455" s="40"/>
      <c r="G455" s="37"/>
      <c r="H455" s="40"/>
      <c r="I455" s="37"/>
      <c r="J455" s="40"/>
      <c r="K455" s="37"/>
      <c r="L455" s="40"/>
      <c r="M455" s="37"/>
      <c r="N455" s="40"/>
    </row>
    <row r="456" spans="3:14">
      <c r="C456" s="37"/>
      <c r="D456" s="40"/>
      <c r="E456" s="37"/>
      <c r="F456" s="40"/>
      <c r="G456" s="37"/>
      <c r="H456" s="40"/>
      <c r="I456" s="37"/>
      <c r="J456" s="40"/>
      <c r="K456" s="37"/>
      <c r="L456" s="40"/>
      <c r="M456" s="37"/>
      <c r="N456" s="40"/>
    </row>
    <row r="457" spans="3:14">
      <c r="C457" s="37"/>
      <c r="D457" s="40"/>
      <c r="E457" s="37"/>
      <c r="F457" s="40"/>
      <c r="G457" s="37"/>
      <c r="H457" s="40"/>
      <c r="I457" s="37"/>
      <c r="J457" s="40"/>
      <c r="K457" s="37"/>
      <c r="L457" s="40"/>
      <c r="M457" s="37"/>
      <c r="N457" s="40"/>
    </row>
    <row r="458" spans="3:14">
      <c r="C458" s="37"/>
      <c r="D458" s="40"/>
      <c r="E458" s="37"/>
      <c r="F458" s="40"/>
      <c r="G458" s="37"/>
      <c r="H458" s="40"/>
      <c r="I458" s="37"/>
      <c r="J458" s="40"/>
      <c r="K458" s="37"/>
      <c r="L458" s="40"/>
      <c r="M458" s="37"/>
      <c r="N458" s="40"/>
    </row>
    <row r="459" spans="3:14">
      <c r="C459" s="37"/>
      <c r="D459" s="40"/>
      <c r="E459" s="37"/>
      <c r="F459" s="40"/>
      <c r="G459" s="37"/>
      <c r="H459" s="40"/>
      <c r="I459" s="37"/>
      <c r="J459" s="40"/>
      <c r="K459" s="37"/>
      <c r="L459" s="40"/>
      <c r="M459" s="37"/>
      <c r="N459" s="40"/>
    </row>
    <row r="460" spans="3:14">
      <c r="C460" s="37"/>
      <c r="D460" s="40"/>
      <c r="E460" s="37"/>
      <c r="F460" s="40"/>
      <c r="G460" s="37"/>
      <c r="H460" s="40"/>
      <c r="I460" s="37"/>
      <c r="J460" s="40"/>
      <c r="K460" s="37"/>
      <c r="L460" s="40"/>
      <c r="M460" s="37"/>
      <c r="N460" s="40"/>
    </row>
    <row r="461" spans="3:14">
      <c r="C461" s="37"/>
      <c r="D461" s="40"/>
      <c r="E461" s="37"/>
      <c r="F461" s="40"/>
      <c r="G461" s="37"/>
      <c r="H461" s="40"/>
      <c r="I461" s="37"/>
      <c r="J461" s="40"/>
      <c r="K461" s="37"/>
      <c r="L461" s="40"/>
      <c r="M461" s="37"/>
      <c r="N461" s="40"/>
    </row>
    <row r="462" spans="3:14">
      <c r="C462" s="37"/>
      <c r="D462" s="40"/>
      <c r="E462" s="37"/>
      <c r="F462" s="40"/>
      <c r="G462" s="37"/>
      <c r="H462" s="40"/>
      <c r="I462" s="37"/>
      <c r="J462" s="40"/>
      <c r="K462" s="37"/>
      <c r="L462" s="40"/>
      <c r="M462" s="37"/>
      <c r="N462" s="40"/>
    </row>
    <row r="463" spans="3:14">
      <c r="C463" s="37"/>
      <c r="D463" s="40"/>
      <c r="E463" s="37"/>
      <c r="F463" s="40"/>
      <c r="G463" s="37"/>
      <c r="H463" s="40"/>
      <c r="I463" s="37"/>
      <c r="J463" s="40"/>
      <c r="K463" s="37"/>
      <c r="L463" s="40"/>
      <c r="M463" s="37"/>
      <c r="N463" s="40"/>
    </row>
    <row r="464" spans="3:14">
      <c r="C464" s="37"/>
      <c r="D464" s="40"/>
      <c r="E464" s="37"/>
      <c r="F464" s="40"/>
      <c r="G464" s="37"/>
      <c r="H464" s="40"/>
      <c r="I464" s="37"/>
      <c r="J464" s="40"/>
      <c r="K464" s="37"/>
      <c r="L464" s="40"/>
      <c r="M464" s="37"/>
      <c r="N464" s="40"/>
    </row>
    <row r="465" spans="3:14">
      <c r="C465" s="37"/>
      <c r="D465" s="40"/>
      <c r="E465" s="37"/>
      <c r="F465" s="40"/>
      <c r="G465" s="37"/>
      <c r="H465" s="40"/>
      <c r="I465" s="37"/>
      <c r="J465" s="40"/>
      <c r="K465" s="37"/>
      <c r="L465" s="40"/>
      <c r="M465" s="37"/>
      <c r="N465" s="40"/>
    </row>
    <row r="466" spans="3:14">
      <c r="C466" s="37"/>
      <c r="D466" s="40"/>
      <c r="E466" s="37"/>
      <c r="F466" s="40"/>
      <c r="G466" s="37"/>
      <c r="H466" s="40"/>
      <c r="I466" s="37"/>
      <c r="J466" s="40"/>
      <c r="K466" s="37"/>
      <c r="L466" s="40"/>
      <c r="M466" s="37"/>
      <c r="N466" s="40"/>
    </row>
    <row r="467" spans="3:14">
      <c r="C467" s="37"/>
      <c r="D467" s="40"/>
      <c r="E467" s="37"/>
      <c r="F467" s="40"/>
      <c r="G467" s="37"/>
      <c r="H467" s="40"/>
      <c r="I467" s="37"/>
      <c r="J467" s="40"/>
      <c r="K467" s="37"/>
      <c r="L467" s="40"/>
      <c r="M467" s="37"/>
      <c r="N467" s="40"/>
    </row>
    <row r="468" spans="3:14">
      <c r="C468" s="37"/>
      <c r="D468" s="40"/>
      <c r="E468" s="37"/>
      <c r="F468" s="40"/>
      <c r="G468" s="37"/>
      <c r="H468" s="40"/>
      <c r="I468" s="37"/>
      <c r="J468" s="40"/>
      <c r="K468" s="37"/>
      <c r="L468" s="40"/>
      <c r="M468" s="37"/>
      <c r="N468" s="40"/>
    </row>
    <row r="469" spans="3:14">
      <c r="C469" s="37"/>
      <c r="D469" s="40"/>
      <c r="E469" s="37"/>
      <c r="F469" s="40"/>
      <c r="G469" s="37"/>
      <c r="H469" s="40"/>
      <c r="I469" s="37"/>
      <c r="J469" s="40"/>
      <c r="K469" s="37"/>
      <c r="L469" s="40"/>
      <c r="M469" s="37"/>
      <c r="N469" s="40"/>
    </row>
    <row r="470" spans="3:14">
      <c r="C470" s="37"/>
      <c r="D470" s="40"/>
      <c r="E470" s="37"/>
      <c r="F470" s="40"/>
      <c r="G470" s="37"/>
      <c r="H470" s="40"/>
      <c r="I470" s="37"/>
      <c r="J470" s="40"/>
      <c r="K470" s="37"/>
      <c r="L470" s="40"/>
      <c r="M470" s="37"/>
      <c r="N470" s="40"/>
    </row>
    <row r="471" spans="3:14">
      <c r="C471" s="37"/>
      <c r="D471" s="40"/>
      <c r="E471" s="37"/>
      <c r="F471" s="40"/>
      <c r="G471" s="37"/>
      <c r="H471" s="40"/>
      <c r="I471" s="37"/>
      <c r="J471" s="40"/>
      <c r="K471" s="37"/>
      <c r="L471" s="40"/>
      <c r="M471" s="37"/>
      <c r="N471" s="40"/>
    </row>
    <row r="472" spans="3:14">
      <c r="C472" s="37"/>
      <c r="D472" s="40"/>
      <c r="E472" s="37"/>
      <c r="F472" s="40"/>
      <c r="G472" s="37"/>
      <c r="H472" s="40"/>
      <c r="I472" s="37"/>
      <c r="J472" s="40"/>
      <c r="K472" s="37"/>
      <c r="L472" s="40"/>
      <c r="M472" s="37"/>
      <c r="N472" s="40"/>
    </row>
    <row r="473" spans="3:14">
      <c r="C473" s="37"/>
      <c r="D473" s="40"/>
      <c r="E473" s="37"/>
      <c r="F473" s="40"/>
      <c r="G473" s="37"/>
      <c r="H473" s="40"/>
      <c r="I473" s="37"/>
      <c r="J473" s="40"/>
      <c r="K473" s="37"/>
      <c r="L473" s="40"/>
      <c r="M473" s="37"/>
      <c r="N473" s="40"/>
    </row>
    <row r="474" spans="3:14">
      <c r="C474" s="37"/>
      <c r="D474" s="40"/>
      <c r="E474" s="37"/>
      <c r="F474" s="40"/>
      <c r="G474" s="37"/>
      <c r="H474" s="40"/>
      <c r="I474" s="37"/>
      <c r="J474" s="40"/>
      <c r="K474" s="37"/>
      <c r="L474" s="40"/>
      <c r="M474" s="37"/>
      <c r="N474" s="40"/>
    </row>
  </sheetData>
  <mergeCells count="24">
    <mergeCell ref="A437:B437"/>
    <mergeCell ref="A1:A2"/>
    <mergeCell ref="C1:C2"/>
    <mergeCell ref="D1:D2"/>
    <mergeCell ref="E1:E2"/>
    <mergeCell ref="A435:B435"/>
    <mergeCell ref="A26:B26"/>
    <mergeCell ref="A55:B55"/>
    <mergeCell ref="A163:B163"/>
    <mergeCell ref="A306:B306"/>
    <mergeCell ref="A336:B336"/>
    <mergeCell ref="A381:B381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C301"/>
  <sheetViews>
    <sheetView workbookViewId="0">
      <selection activeCell="A106" sqref="A106"/>
    </sheetView>
  </sheetViews>
  <sheetFormatPr defaultRowHeight="15"/>
  <cols>
    <col min="1" max="1" width="33" style="8" customWidth="1"/>
    <col min="2" max="2" width="12.85546875" style="9" bestFit="1" customWidth="1"/>
    <col min="3" max="3" width="40.140625" style="7" bestFit="1" customWidth="1"/>
  </cols>
  <sheetData>
    <row r="1" spans="1:3">
      <c r="A1" s="72" t="s">
        <v>123</v>
      </c>
      <c r="B1" s="73" t="s">
        <v>124</v>
      </c>
      <c r="C1" s="74" t="s">
        <v>125</v>
      </c>
    </row>
    <row r="2" spans="1:3">
      <c r="A2" s="75" t="s">
        <v>126</v>
      </c>
      <c r="B2" s="76">
        <v>2428</v>
      </c>
      <c r="C2" s="77" t="s">
        <v>127</v>
      </c>
    </row>
    <row r="3" spans="1:3">
      <c r="A3" s="75" t="s">
        <v>128</v>
      </c>
      <c r="B3" s="76">
        <v>18909</v>
      </c>
      <c r="C3" s="77" t="s">
        <v>129</v>
      </c>
    </row>
    <row r="4" spans="1:3">
      <c r="A4" s="75" t="s">
        <v>130</v>
      </c>
      <c r="B4" s="76">
        <v>8275</v>
      </c>
      <c r="C4" s="77" t="s">
        <v>131</v>
      </c>
    </row>
    <row r="5" spans="1:3">
      <c r="A5" s="75" t="s">
        <v>43</v>
      </c>
      <c r="B5" s="76">
        <v>4615</v>
      </c>
      <c r="C5" s="77" t="s">
        <v>131</v>
      </c>
    </row>
    <row r="6" spans="1:3">
      <c r="A6" s="75" t="s">
        <v>132</v>
      </c>
      <c r="B6" s="76">
        <v>6882</v>
      </c>
      <c r="C6" s="78" t="s">
        <v>129</v>
      </c>
    </row>
    <row r="7" spans="1:3">
      <c r="A7" s="75" t="s">
        <v>133</v>
      </c>
      <c r="B7" s="76">
        <v>5293</v>
      </c>
      <c r="C7" s="78" t="s">
        <v>129</v>
      </c>
    </row>
    <row r="8" spans="1:3">
      <c r="A8" s="75" t="s">
        <v>134</v>
      </c>
      <c r="B8" s="76">
        <v>2037</v>
      </c>
      <c r="C8" s="78" t="s">
        <v>129</v>
      </c>
    </row>
    <row r="9" spans="1:3">
      <c r="A9" s="75" t="s">
        <v>135</v>
      </c>
      <c r="B9" s="76">
        <v>5140</v>
      </c>
      <c r="C9" s="78" t="s">
        <v>136</v>
      </c>
    </row>
    <row r="10" spans="1:3">
      <c r="A10" s="75" t="s">
        <v>137</v>
      </c>
      <c r="B10" s="76">
        <v>8164</v>
      </c>
      <c r="C10" s="79" t="s">
        <v>136</v>
      </c>
    </row>
    <row r="11" spans="1:3">
      <c r="A11" s="75" t="s">
        <v>138</v>
      </c>
      <c r="B11" s="76">
        <v>1831</v>
      </c>
      <c r="C11" s="77" t="s">
        <v>129</v>
      </c>
    </row>
    <row r="12" spans="1:3">
      <c r="A12" s="75" t="s">
        <v>139</v>
      </c>
      <c r="B12" s="76">
        <v>5572</v>
      </c>
      <c r="C12" s="77" t="s">
        <v>129</v>
      </c>
    </row>
    <row r="13" spans="1:3">
      <c r="A13" s="75" t="s">
        <v>140</v>
      </c>
      <c r="B13" s="76">
        <v>5412</v>
      </c>
      <c r="C13" s="79" t="s">
        <v>136</v>
      </c>
    </row>
    <row r="14" spans="1:3">
      <c r="A14" s="75" t="s">
        <v>141</v>
      </c>
      <c r="B14" s="76">
        <v>9991</v>
      </c>
      <c r="C14" s="78" t="s">
        <v>127</v>
      </c>
    </row>
    <row r="15" spans="1:3">
      <c r="A15" s="75" t="s">
        <v>142</v>
      </c>
      <c r="B15" s="76">
        <v>2990</v>
      </c>
      <c r="C15" s="78" t="s">
        <v>136</v>
      </c>
    </row>
    <row r="16" spans="1:3">
      <c r="A16" s="75" t="s">
        <v>143</v>
      </c>
      <c r="B16" s="76">
        <v>7041</v>
      </c>
      <c r="C16" s="78" t="s">
        <v>136</v>
      </c>
    </row>
    <row r="17" spans="1:3">
      <c r="A17" s="75" t="s">
        <v>144</v>
      </c>
      <c r="B17" s="76">
        <v>9103</v>
      </c>
      <c r="C17" s="78" t="s">
        <v>131</v>
      </c>
    </row>
    <row r="18" spans="1:3">
      <c r="A18" s="75" t="s">
        <v>145</v>
      </c>
      <c r="B18" s="76">
        <v>4223</v>
      </c>
      <c r="C18" s="77" t="s">
        <v>129</v>
      </c>
    </row>
    <row r="19" spans="1:3">
      <c r="A19" s="75" t="s">
        <v>111</v>
      </c>
      <c r="B19" s="76">
        <v>21974</v>
      </c>
      <c r="C19" s="77" t="s">
        <v>146</v>
      </c>
    </row>
    <row r="20" spans="1:3">
      <c r="A20" s="75" t="s">
        <v>60</v>
      </c>
      <c r="B20" s="76">
        <v>62442</v>
      </c>
      <c r="C20" s="77" t="s">
        <v>147</v>
      </c>
    </row>
    <row r="21" spans="1:3">
      <c r="A21" s="75" t="s">
        <v>148</v>
      </c>
      <c r="B21" s="76">
        <v>7447</v>
      </c>
      <c r="C21" s="77" t="s">
        <v>147</v>
      </c>
    </row>
    <row r="22" spans="1:3">
      <c r="A22" s="75" t="s">
        <v>149</v>
      </c>
      <c r="B22" s="76">
        <v>3605</v>
      </c>
      <c r="C22" s="78" t="s">
        <v>129</v>
      </c>
    </row>
    <row r="23" spans="1:3">
      <c r="A23" s="75" t="s">
        <v>150</v>
      </c>
      <c r="B23" s="76">
        <v>2026</v>
      </c>
      <c r="C23" s="78" t="s">
        <v>129</v>
      </c>
    </row>
    <row r="24" spans="1:3">
      <c r="A24" s="75" t="s">
        <v>151</v>
      </c>
      <c r="B24" s="76">
        <v>7505</v>
      </c>
      <c r="C24" s="78" t="s">
        <v>131</v>
      </c>
    </row>
    <row r="25" spans="1:3">
      <c r="A25" s="75" t="s">
        <v>152</v>
      </c>
      <c r="B25" s="76">
        <v>3227</v>
      </c>
      <c r="C25" s="78" t="s">
        <v>131</v>
      </c>
    </row>
    <row r="26" spans="1:3">
      <c r="A26" s="75" t="s">
        <v>153</v>
      </c>
      <c r="B26" s="76">
        <v>5036</v>
      </c>
      <c r="C26" s="77" t="s">
        <v>131</v>
      </c>
    </row>
    <row r="27" spans="1:3">
      <c r="A27" s="75" t="s">
        <v>154</v>
      </c>
      <c r="B27" s="76">
        <v>7424</v>
      </c>
      <c r="C27" s="77" t="s">
        <v>147</v>
      </c>
    </row>
    <row r="28" spans="1:3">
      <c r="A28" s="75" t="s">
        <v>110</v>
      </c>
      <c r="B28" s="76">
        <v>7934</v>
      </c>
      <c r="C28" s="77" t="s">
        <v>146</v>
      </c>
    </row>
    <row r="29" spans="1:3">
      <c r="A29" s="75" t="s">
        <v>155</v>
      </c>
      <c r="B29" s="76">
        <v>97954</v>
      </c>
      <c r="C29" s="77" t="s">
        <v>131</v>
      </c>
    </row>
    <row r="30" spans="1:3">
      <c r="A30" s="75" t="s">
        <v>156</v>
      </c>
      <c r="B30" s="76">
        <v>6671</v>
      </c>
      <c r="C30" s="78" t="s">
        <v>147</v>
      </c>
    </row>
    <row r="31" spans="1:3">
      <c r="A31" s="75" t="s">
        <v>157</v>
      </c>
      <c r="B31" s="76">
        <v>13111</v>
      </c>
      <c r="C31" s="78" t="s">
        <v>131</v>
      </c>
    </row>
    <row r="32" spans="1:3">
      <c r="A32" s="75" t="s">
        <v>158</v>
      </c>
      <c r="B32" s="76">
        <v>2779</v>
      </c>
      <c r="C32" s="78" t="s">
        <v>129</v>
      </c>
    </row>
    <row r="33" spans="1:3">
      <c r="A33" s="75" t="s">
        <v>95</v>
      </c>
      <c r="B33" s="76">
        <v>1952</v>
      </c>
      <c r="C33" s="78" t="s">
        <v>129</v>
      </c>
    </row>
    <row r="34" spans="1:3">
      <c r="A34" s="75" t="s">
        <v>159</v>
      </c>
      <c r="B34" s="76">
        <v>19225</v>
      </c>
      <c r="C34" s="77" t="s">
        <v>131</v>
      </c>
    </row>
    <row r="35" spans="1:3">
      <c r="A35" s="75" t="s">
        <v>160</v>
      </c>
      <c r="B35" s="76">
        <v>5718</v>
      </c>
      <c r="C35" s="77" t="s">
        <v>146</v>
      </c>
    </row>
    <row r="36" spans="1:3">
      <c r="A36" s="75" t="s">
        <v>161</v>
      </c>
      <c r="B36" s="76">
        <v>2103</v>
      </c>
      <c r="C36" s="77" t="s">
        <v>129</v>
      </c>
    </row>
    <row r="37" spans="1:3">
      <c r="A37" s="75" t="s">
        <v>162</v>
      </c>
      <c r="B37" s="76">
        <v>9578</v>
      </c>
      <c r="C37" s="77" t="s">
        <v>131</v>
      </c>
    </row>
    <row r="38" spans="1:3">
      <c r="A38" s="75" t="s">
        <v>119</v>
      </c>
      <c r="B38" s="76">
        <v>58435</v>
      </c>
      <c r="C38" s="78" t="s">
        <v>136</v>
      </c>
    </row>
    <row r="39" spans="1:3">
      <c r="A39" s="75" t="s">
        <v>41</v>
      </c>
      <c r="B39" s="76">
        <v>298603</v>
      </c>
      <c r="C39" s="78" t="s">
        <v>131</v>
      </c>
    </row>
    <row r="40" spans="1:3">
      <c r="A40" s="75" t="s">
        <v>163</v>
      </c>
      <c r="B40" s="76">
        <v>3160</v>
      </c>
      <c r="C40" s="78" t="s">
        <v>127</v>
      </c>
    </row>
    <row r="41" spans="1:3">
      <c r="A41" s="75" t="s">
        <v>164</v>
      </c>
      <c r="B41" s="76">
        <v>4024</v>
      </c>
      <c r="C41" s="78" t="s">
        <v>127</v>
      </c>
    </row>
    <row r="42" spans="1:3">
      <c r="A42" s="75" t="s">
        <v>165</v>
      </c>
      <c r="B42" s="76">
        <v>2079</v>
      </c>
      <c r="C42" s="77" t="s">
        <v>129</v>
      </c>
    </row>
    <row r="43" spans="1:3">
      <c r="A43" s="75" t="s">
        <v>166</v>
      </c>
      <c r="B43" s="76">
        <v>2071</v>
      </c>
      <c r="C43" s="77" t="s">
        <v>129</v>
      </c>
    </row>
    <row r="44" spans="1:3">
      <c r="A44" s="75" t="s">
        <v>64</v>
      </c>
      <c r="B44" s="76">
        <v>8586</v>
      </c>
      <c r="C44" s="77" t="s">
        <v>127</v>
      </c>
    </row>
    <row r="45" spans="1:3">
      <c r="A45" s="75" t="s">
        <v>40</v>
      </c>
      <c r="B45" s="76">
        <v>11659</v>
      </c>
      <c r="C45" s="77" t="s">
        <v>131</v>
      </c>
    </row>
    <row r="46" spans="1:3">
      <c r="A46" s="75" t="s">
        <v>167</v>
      </c>
      <c r="B46" s="76">
        <v>3536</v>
      </c>
      <c r="C46" s="78" t="s">
        <v>131</v>
      </c>
    </row>
    <row r="47" spans="1:3">
      <c r="A47" s="75" t="s">
        <v>168</v>
      </c>
      <c r="B47" s="76">
        <v>30772</v>
      </c>
      <c r="C47" s="78" t="s">
        <v>147</v>
      </c>
    </row>
    <row r="48" spans="1:3">
      <c r="A48" s="75" t="s">
        <v>169</v>
      </c>
      <c r="B48" s="76">
        <v>3682</v>
      </c>
      <c r="C48" s="78" t="s">
        <v>131</v>
      </c>
    </row>
    <row r="49" spans="1:3">
      <c r="A49" s="75" t="s">
        <v>63</v>
      </c>
      <c r="B49" s="76">
        <v>3259</v>
      </c>
      <c r="C49" s="78" t="s">
        <v>127</v>
      </c>
    </row>
    <row r="50" spans="1:3">
      <c r="A50" s="75" t="s">
        <v>39</v>
      </c>
      <c r="B50" s="76">
        <v>89254</v>
      </c>
      <c r="C50" s="77" t="s">
        <v>131</v>
      </c>
    </row>
    <row r="51" spans="1:3">
      <c r="A51" s="75" t="s">
        <v>94</v>
      </c>
      <c r="B51" s="76">
        <v>72606</v>
      </c>
      <c r="C51" s="77" t="s">
        <v>129</v>
      </c>
    </row>
    <row r="52" spans="1:3">
      <c r="A52" s="75" t="s">
        <v>170</v>
      </c>
      <c r="B52" s="76">
        <v>5560</v>
      </c>
      <c r="C52" s="77" t="s">
        <v>129</v>
      </c>
    </row>
    <row r="53" spans="1:3">
      <c r="A53" s="75" t="s">
        <v>171</v>
      </c>
      <c r="B53" s="76">
        <v>4069</v>
      </c>
      <c r="C53" s="77" t="s">
        <v>129</v>
      </c>
    </row>
    <row r="54" spans="1:3">
      <c r="A54" s="75" t="s">
        <v>172</v>
      </c>
      <c r="B54" s="76">
        <v>53004</v>
      </c>
      <c r="C54" s="78" t="s">
        <v>131</v>
      </c>
    </row>
    <row r="55" spans="1:3">
      <c r="A55" s="75" t="s">
        <v>173</v>
      </c>
      <c r="B55" s="76">
        <v>12787</v>
      </c>
      <c r="C55" s="78" t="s">
        <v>146</v>
      </c>
    </row>
    <row r="56" spans="1:3">
      <c r="A56" s="75" t="s">
        <v>174</v>
      </c>
      <c r="B56" s="76">
        <v>8076</v>
      </c>
      <c r="C56" s="78" t="s">
        <v>127</v>
      </c>
    </row>
    <row r="57" spans="1:3">
      <c r="A57" s="75" t="s">
        <v>175</v>
      </c>
      <c r="B57" s="76">
        <v>8349</v>
      </c>
      <c r="C57" s="78" t="s">
        <v>129</v>
      </c>
    </row>
    <row r="58" spans="1:3">
      <c r="A58" s="75" t="s">
        <v>176</v>
      </c>
      <c r="B58" s="76">
        <v>30418</v>
      </c>
      <c r="C58" s="77" t="s">
        <v>127</v>
      </c>
    </row>
    <row r="59" spans="1:3">
      <c r="A59" s="75" t="s">
        <v>177</v>
      </c>
      <c r="B59" s="76">
        <v>9624</v>
      </c>
      <c r="C59" s="77" t="s">
        <v>136</v>
      </c>
    </row>
    <row r="60" spans="1:3">
      <c r="A60" s="75" t="s">
        <v>109</v>
      </c>
      <c r="B60" s="76">
        <v>53094</v>
      </c>
      <c r="C60" s="77" t="s">
        <v>146</v>
      </c>
    </row>
    <row r="61" spans="1:3">
      <c r="A61" s="75" t="s">
        <v>178</v>
      </c>
      <c r="B61" s="76">
        <v>3150</v>
      </c>
      <c r="C61" s="77" t="s">
        <v>127</v>
      </c>
    </row>
    <row r="62" spans="1:3">
      <c r="A62" s="75" t="s">
        <v>93</v>
      </c>
      <c r="B62" s="76">
        <v>23180</v>
      </c>
      <c r="C62" s="78" t="s">
        <v>129</v>
      </c>
    </row>
    <row r="63" spans="1:3">
      <c r="A63" s="75" t="s">
        <v>59</v>
      </c>
      <c r="B63" s="76">
        <v>20539</v>
      </c>
      <c r="C63" s="78" t="s">
        <v>147</v>
      </c>
    </row>
    <row r="64" spans="1:3">
      <c r="A64" s="75" t="s">
        <v>92</v>
      </c>
      <c r="B64" s="76">
        <v>9589</v>
      </c>
      <c r="C64" s="78" t="s">
        <v>129</v>
      </c>
    </row>
    <row r="65" spans="1:3">
      <c r="A65" s="75" t="s">
        <v>179</v>
      </c>
      <c r="B65" s="76">
        <v>4743</v>
      </c>
      <c r="C65" s="78" t="s">
        <v>129</v>
      </c>
    </row>
    <row r="66" spans="1:3">
      <c r="A66" s="75" t="s">
        <v>180</v>
      </c>
      <c r="B66" s="76">
        <v>2391</v>
      </c>
      <c r="C66" s="77" t="s">
        <v>127</v>
      </c>
    </row>
    <row r="67" spans="1:3">
      <c r="A67" s="75" t="s">
        <v>181</v>
      </c>
      <c r="B67" s="76">
        <v>3313</v>
      </c>
      <c r="C67" s="77" t="s">
        <v>127</v>
      </c>
    </row>
    <row r="68" spans="1:3">
      <c r="A68" s="75" t="s">
        <v>182</v>
      </c>
      <c r="B68" s="76">
        <v>2540</v>
      </c>
      <c r="C68" s="77" t="s">
        <v>131</v>
      </c>
    </row>
    <row r="69" spans="1:3">
      <c r="A69" s="75" t="s">
        <v>91</v>
      </c>
      <c r="B69" s="76">
        <v>173262</v>
      </c>
      <c r="C69" s="77" t="s">
        <v>129</v>
      </c>
    </row>
    <row r="70" spans="1:3">
      <c r="A70" s="75" t="s">
        <v>183</v>
      </c>
      <c r="B70" s="76">
        <v>15074</v>
      </c>
      <c r="C70" s="78" t="s">
        <v>147</v>
      </c>
    </row>
    <row r="71" spans="1:3">
      <c r="A71" s="75" t="s">
        <v>90</v>
      </c>
      <c r="B71" s="76">
        <v>66941</v>
      </c>
      <c r="C71" s="78" t="s">
        <v>129</v>
      </c>
    </row>
    <row r="72" spans="1:3">
      <c r="A72" s="75" t="s">
        <v>184</v>
      </c>
      <c r="B72" s="76">
        <v>3241</v>
      </c>
      <c r="C72" s="78" t="s">
        <v>129</v>
      </c>
    </row>
    <row r="73" spans="1:3">
      <c r="A73" s="75" t="s">
        <v>185</v>
      </c>
      <c r="B73" s="76">
        <v>10624</v>
      </c>
      <c r="C73" s="78" t="s">
        <v>129</v>
      </c>
    </row>
    <row r="74" spans="1:3">
      <c r="A74" s="75" t="s">
        <v>186</v>
      </c>
      <c r="B74" s="76">
        <v>1692</v>
      </c>
      <c r="C74" s="77" t="s">
        <v>129</v>
      </c>
    </row>
    <row r="75" spans="1:3">
      <c r="A75" s="75" t="s">
        <v>62</v>
      </c>
      <c r="B75" s="76">
        <v>16977</v>
      </c>
      <c r="C75" s="77" t="s">
        <v>127</v>
      </c>
    </row>
    <row r="76" spans="1:3">
      <c r="A76" s="75" t="s">
        <v>187</v>
      </c>
      <c r="B76" s="76">
        <v>12925</v>
      </c>
      <c r="C76" s="77" t="s">
        <v>146</v>
      </c>
    </row>
    <row r="77" spans="1:3">
      <c r="A77" s="75" t="s">
        <v>58</v>
      </c>
      <c r="B77" s="76">
        <v>188233</v>
      </c>
      <c r="C77" s="77" t="s">
        <v>147</v>
      </c>
    </row>
    <row r="78" spans="1:3">
      <c r="A78" s="75" t="s">
        <v>89</v>
      </c>
      <c r="B78" s="76">
        <v>9825</v>
      </c>
      <c r="C78" s="78" t="s">
        <v>129</v>
      </c>
    </row>
    <row r="79" spans="1:3">
      <c r="A79" s="75" t="s">
        <v>188</v>
      </c>
      <c r="B79" s="76">
        <v>1704</v>
      </c>
      <c r="C79" s="78" t="s">
        <v>129</v>
      </c>
    </row>
    <row r="80" spans="1:3">
      <c r="A80" s="75" t="s">
        <v>189</v>
      </c>
      <c r="B80" s="76">
        <v>38077</v>
      </c>
      <c r="C80" s="78" t="s">
        <v>127</v>
      </c>
    </row>
    <row r="81" spans="1:3">
      <c r="A81" s="75" t="s">
        <v>190</v>
      </c>
      <c r="B81" s="76">
        <v>8016</v>
      </c>
      <c r="C81" s="78" t="s">
        <v>129</v>
      </c>
    </row>
    <row r="82" spans="1:3">
      <c r="A82" s="75" t="s">
        <v>191</v>
      </c>
      <c r="B82" s="76">
        <v>14642</v>
      </c>
      <c r="C82" s="77" t="s">
        <v>129</v>
      </c>
    </row>
    <row r="83" spans="1:3">
      <c r="A83" s="75" t="s">
        <v>192</v>
      </c>
      <c r="B83" s="76">
        <v>3082</v>
      </c>
      <c r="C83" s="77" t="s">
        <v>131</v>
      </c>
    </row>
    <row r="84" spans="1:3">
      <c r="A84" s="75" t="s">
        <v>193</v>
      </c>
      <c r="B84" s="76">
        <v>3145</v>
      </c>
      <c r="C84" s="77" t="s">
        <v>131</v>
      </c>
    </row>
    <row r="85" spans="1:3">
      <c r="A85" s="75" t="s">
        <v>194</v>
      </c>
      <c r="B85" s="76">
        <v>2804</v>
      </c>
      <c r="C85" s="77" t="s">
        <v>129</v>
      </c>
    </row>
    <row r="86" spans="1:3">
      <c r="A86" s="75" t="s">
        <v>195</v>
      </c>
      <c r="B86" s="76">
        <v>2056</v>
      </c>
      <c r="C86" s="78" t="s">
        <v>147</v>
      </c>
    </row>
    <row r="87" spans="1:3">
      <c r="A87" s="75" t="s">
        <v>196</v>
      </c>
      <c r="B87" s="76">
        <v>4005</v>
      </c>
      <c r="C87" s="78" t="s">
        <v>129</v>
      </c>
    </row>
    <row r="88" spans="1:3">
      <c r="A88" s="75" t="s">
        <v>197</v>
      </c>
      <c r="B88" s="76">
        <v>11876</v>
      </c>
      <c r="C88" s="78" t="s">
        <v>129</v>
      </c>
    </row>
    <row r="89" spans="1:3">
      <c r="A89" s="75" t="s">
        <v>198</v>
      </c>
      <c r="B89" s="76">
        <v>1625</v>
      </c>
      <c r="C89" s="78" t="s">
        <v>129</v>
      </c>
    </row>
    <row r="90" spans="1:3">
      <c r="A90" s="75" t="s">
        <v>118</v>
      </c>
      <c r="B90" s="76">
        <v>406564</v>
      </c>
      <c r="C90" s="77" t="s">
        <v>136</v>
      </c>
    </row>
    <row r="91" spans="1:3">
      <c r="A91" s="75" t="s">
        <v>199</v>
      </c>
      <c r="B91" s="76">
        <v>2536</v>
      </c>
      <c r="C91" s="77" t="s">
        <v>129</v>
      </c>
    </row>
    <row r="92" spans="1:3">
      <c r="A92" s="75" t="s">
        <v>200</v>
      </c>
      <c r="B92" s="76">
        <v>21518</v>
      </c>
      <c r="C92" s="77" t="s">
        <v>147</v>
      </c>
    </row>
    <row r="93" spans="1:3">
      <c r="A93" s="75" t="s">
        <v>201</v>
      </c>
      <c r="B93" s="76">
        <v>37604</v>
      </c>
      <c r="C93" s="77" t="s">
        <v>129</v>
      </c>
    </row>
    <row r="94" spans="1:3">
      <c r="A94" s="75" t="s">
        <v>202</v>
      </c>
      <c r="B94" s="76">
        <v>3262</v>
      </c>
      <c r="C94" s="78" t="s">
        <v>127</v>
      </c>
    </row>
    <row r="95" spans="1:3">
      <c r="A95" s="75" t="s">
        <v>203</v>
      </c>
      <c r="B95" s="76">
        <v>3902</v>
      </c>
      <c r="C95" s="78" t="s">
        <v>129</v>
      </c>
    </row>
    <row r="96" spans="1:3">
      <c r="A96" s="75" t="s">
        <v>204</v>
      </c>
      <c r="B96" s="76">
        <v>15563</v>
      </c>
      <c r="C96" s="78" t="s">
        <v>147</v>
      </c>
    </row>
    <row r="97" spans="1:3">
      <c r="A97" s="75" t="s">
        <v>205</v>
      </c>
      <c r="B97" s="76">
        <v>13305</v>
      </c>
      <c r="C97" s="78" t="s">
        <v>146</v>
      </c>
    </row>
    <row r="98" spans="1:3">
      <c r="A98" s="75" t="s">
        <v>206</v>
      </c>
      <c r="B98" s="76">
        <v>54396</v>
      </c>
      <c r="C98" s="77" t="s">
        <v>131</v>
      </c>
    </row>
    <row r="99" spans="1:3">
      <c r="A99" s="75" t="s">
        <v>117</v>
      </c>
      <c r="B99" s="76">
        <v>13053</v>
      </c>
      <c r="C99" s="77" t="s">
        <v>136</v>
      </c>
    </row>
    <row r="100" spans="1:3">
      <c r="A100" s="75" t="s">
        <v>57</v>
      </c>
      <c r="B100" s="76">
        <v>6272</v>
      </c>
      <c r="C100" s="77" t="s">
        <v>147</v>
      </c>
    </row>
    <row r="101" spans="1:3">
      <c r="A101" s="75" t="s">
        <v>56</v>
      </c>
      <c r="B101" s="76">
        <v>12667</v>
      </c>
      <c r="C101" s="77" t="s">
        <v>147</v>
      </c>
    </row>
    <row r="102" spans="1:3">
      <c r="A102" s="75" t="s">
        <v>207</v>
      </c>
      <c r="B102" s="76">
        <v>15246</v>
      </c>
      <c r="C102" s="78" t="s">
        <v>131</v>
      </c>
    </row>
    <row r="103" spans="1:3">
      <c r="A103" s="75" t="s">
        <v>208</v>
      </c>
      <c r="B103" s="76">
        <v>10109</v>
      </c>
      <c r="C103" s="78" t="s">
        <v>129</v>
      </c>
    </row>
    <row r="104" spans="1:3">
      <c r="A104" s="75" t="s">
        <v>88</v>
      </c>
      <c r="B104" s="76">
        <v>30481</v>
      </c>
      <c r="C104" s="78" t="s">
        <v>146</v>
      </c>
    </row>
    <row r="105" spans="1:3">
      <c r="A105" s="75" t="s">
        <v>209</v>
      </c>
      <c r="B105" s="76">
        <v>4637</v>
      </c>
      <c r="C105" s="78" t="s">
        <v>129</v>
      </c>
    </row>
    <row r="106" spans="1:3">
      <c r="A106" s="75" t="s">
        <v>87</v>
      </c>
      <c r="B106" s="76">
        <v>4740</v>
      </c>
      <c r="C106" s="77" t="s">
        <v>129</v>
      </c>
    </row>
    <row r="107" spans="1:3">
      <c r="A107" s="75" t="s">
        <v>86</v>
      </c>
      <c r="B107" s="76">
        <v>21679</v>
      </c>
      <c r="C107" s="77" t="s">
        <v>129</v>
      </c>
    </row>
    <row r="108" spans="1:3">
      <c r="A108" s="75" t="s">
        <v>210</v>
      </c>
      <c r="B108" s="76">
        <v>1873</v>
      </c>
      <c r="C108" s="77" t="s">
        <v>129</v>
      </c>
    </row>
    <row r="109" spans="1:3">
      <c r="A109" s="75" t="s">
        <v>211</v>
      </c>
      <c r="B109" s="76">
        <v>3329</v>
      </c>
      <c r="C109" s="77" t="s">
        <v>129</v>
      </c>
    </row>
    <row r="110" spans="1:3">
      <c r="A110" s="75" t="s">
        <v>212</v>
      </c>
      <c r="B110" s="76">
        <v>17417</v>
      </c>
      <c r="C110" s="78" t="s">
        <v>131</v>
      </c>
    </row>
    <row r="111" spans="1:3">
      <c r="A111" s="75" t="s">
        <v>55</v>
      </c>
      <c r="B111" s="76">
        <v>56423</v>
      </c>
      <c r="C111" s="78" t="s">
        <v>147</v>
      </c>
    </row>
    <row r="112" spans="1:3">
      <c r="A112" s="75" t="s">
        <v>38</v>
      </c>
      <c r="B112" s="76">
        <v>11406</v>
      </c>
      <c r="C112" s="78" t="s">
        <v>131</v>
      </c>
    </row>
    <row r="113" spans="1:3">
      <c r="A113" s="75" t="s">
        <v>213</v>
      </c>
      <c r="B113" s="76">
        <v>11906</v>
      </c>
      <c r="C113" s="78" t="s">
        <v>147</v>
      </c>
    </row>
    <row r="114" spans="1:3">
      <c r="A114" s="75" t="s">
        <v>54</v>
      </c>
      <c r="B114" s="76">
        <v>39217</v>
      </c>
      <c r="C114" s="77" t="s">
        <v>147</v>
      </c>
    </row>
    <row r="115" spans="1:3">
      <c r="A115" s="75" t="s">
        <v>214</v>
      </c>
      <c r="B115" s="76">
        <v>5185</v>
      </c>
      <c r="C115" s="77" t="s">
        <v>131</v>
      </c>
    </row>
    <row r="116" spans="1:3">
      <c r="A116" s="75" t="s">
        <v>215</v>
      </c>
      <c r="B116" s="76">
        <v>47612</v>
      </c>
      <c r="C116" s="77" t="s">
        <v>131</v>
      </c>
    </row>
    <row r="117" spans="1:3">
      <c r="A117" s="75" t="s">
        <v>216</v>
      </c>
      <c r="B117" s="76">
        <v>2707</v>
      </c>
      <c r="C117" s="77" t="s">
        <v>129</v>
      </c>
    </row>
    <row r="118" spans="1:3">
      <c r="A118" s="75" t="s">
        <v>217</v>
      </c>
      <c r="B118" s="76">
        <v>5281</v>
      </c>
      <c r="C118" s="78" t="s">
        <v>129</v>
      </c>
    </row>
    <row r="119" spans="1:3">
      <c r="A119" s="75" t="s">
        <v>85</v>
      </c>
      <c r="B119" s="76">
        <v>7615</v>
      </c>
      <c r="C119" s="78" t="s">
        <v>129</v>
      </c>
    </row>
    <row r="120" spans="1:3">
      <c r="A120" s="75" t="s">
        <v>218</v>
      </c>
      <c r="B120" s="76">
        <v>6343</v>
      </c>
      <c r="C120" s="78" t="s">
        <v>129</v>
      </c>
    </row>
    <row r="121" spans="1:3">
      <c r="A121" s="75" t="s">
        <v>82</v>
      </c>
      <c r="B121" s="76">
        <v>6651</v>
      </c>
      <c r="C121" s="78" t="s">
        <v>129</v>
      </c>
    </row>
    <row r="122" spans="1:3">
      <c r="A122" s="75" t="s">
        <v>84</v>
      </c>
      <c r="B122" s="76">
        <v>3753</v>
      </c>
      <c r="C122" s="77" t="s">
        <v>129</v>
      </c>
    </row>
    <row r="123" spans="1:3">
      <c r="A123" s="75" t="s">
        <v>219</v>
      </c>
      <c r="B123" s="76">
        <v>9544</v>
      </c>
      <c r="C123" s="77" t="s">
        <v>129</v>
      </c>
    </row>
    <row r="124" spans="1:3">
      <c r="A124" s="75" t="s">
        <v>220</v>
      </c>
      <c r="B124" s="76">
        <v>1971</v>
      </c>
      <c r="C124" s="77" t="s">
        <v>129</v>
      </c>
    </row>
    <row r="125" spans="1:3">
      <c r="A125" s="75" t="s">
        <v>108</v>
      </c>
      <c r="B125" s="76">
        <v>9713</v>
      </c>
      <c r="C125" s="77" t="s">
        <v>146</v>
      </c>
    </row>
    <row r="126" spans="1:3">
      <c r="A126" s="75" t="s">
        <v>83</v>
      </c>
      <c r="B126" s="76">
        <v>6858</v>
      </c>
      <c r="C126" s="78" t="s">
        <v>129</v>
      </c>
    </row>
    <row r="127" spans="1:3">
      <c r="A127" s="75" t="s">
        <v>107</v>
      </c>
      <c r="B127" s="76">
        <v>20181</v>
      </c>
      <c r="C127" s="78" t="s">
        <v>146</v>
      </c>
    </row>
    <row r="128" spans="1:3">
      <c r="A128" s="75" t="s">
        <v>37</v>
      </c>
      <c r="B128" s="76">
        <v>168088</v>
      </c>
      <c r="C128" s="78" t="s">
        <v>131</v>
      </c>
    </row>
    <row r="129" spans="1:3">
      <c r="A129" s="75" t="s">
        <v>36</v>
      </c>
      <c r="B129" s="76">
        <v>35990</v>
      </c>
      <c r="C129" s="78" t="s">
        <v>131</v>
      </c>
    </row>
    <row r="130" spans="1:3">
      <c r="A130" s="75" t="s">
        <v>221</v>
      </c>
      <c r="B130" s="76">
        <v>13182</v>
      </c>
      <c r="C130" s="77" t="s">
        <v>129</v>
      </c>
    </row>
    <row r="131" spans="1:3">
      <c r="A131" s="75" t="s">
        <v>106</v>
      </c>
      <c r="B131" s="76">
        <v>12410</v>
      </c>
      <c r="C131" s="77" t="s">
        <v>146</v>
      </c>
    </row>
    <row r="132" spans="1:3">
      <c r="A132" s="75" t="s">
        <v>222</v>
      </c>
      <c r="B132" s="76">
        <v>20087</v>
      </c>
      <c r="C132" s="77" t="s">
        <v>131</v>
      </c>
    </row>
    <row r="133" spans="1:3">
      <c r="A133" s="75" t="s">
        <v>223</v>
      </c>
      <c r="B133" s="76">
        <v>4037</v>
      </c>
      <c r="C133" s="77" t="s">
        <v>129</v>
      </c>
    </row>
    <row r="134" spans="1:3">
      <c r="A134" s="75" t="s">
        <v>53</v>
      </c>
      <c r="B134" s="76">
        <v>10486</v>
      </c>
      <c r="C134" s="78" t="s">
        <v>147</v>
      </c>
    </row>
    <row r="135" spans="1:3">
      <c r="A135" s="75" t="s">
        <v>52</v>
      </c>
      <c r="B135" s="76">
        <v>16046</v>
      </c>
      <c r="C135" s="78" t="s">
        <v>147</v>
      </c>
    </row>
    <row r="136" spans="1:3">
      <c r="A136" s="75" t="s">
        <v>105</v>
      </c>
      <c r="B136" s="76">
        <v>131786</v>
      </c>
      <c r="C136" s="78" t="s">
        <v>146</v>
      </c>
    </row>
    <row r="137" spans="1:3">
      <c r="A137" s="75" t="s">
        <v>224</v>
      </c>
      <c r="B137" s="76">
        <v>1811</v>
      </c>
      <c r="C137" s="78" t="s">
        <v>129</v>
      </c>
    </row>
    <row r="138" spans="1:3">
      <c r="A138" s="75" t="s">
        <v>81</v>
      </c>
      <c r="B138" s="76">
        <v>24991</v>
      </c>
      <c r="C138" s="77" t="s">
        <v>129</v>
      </c>
    </row>
    <row r="139" spans="1:3">
      <c r="A139" s="75" t="s">
        <v>104</v>
      </c>
      <c r="B139" s="76">
        <v>496051</v>
      </c>
      <c r="C139" s="77" t="s">
        <v>146</v>
      </c>
    </row>
    <row r="140" spans="1:3">
      <c r="A140" s="75" t="s">
        <v>225</v>
      </c>
      <c r="B140" s="76">
        <v>4652</v>
      </c>
      <c r="C140" s="77" t="s">
        <v>131</v>
      </c>
    </row>
    <row r="141" spans="1:3">
      <c r="A141" s="75" t="s">
        <v>226</v>
      </c>
      <c r="B141" s="76">
        <v>2099</v>
      </c>
      <c r="C141" s="77" t="s">
        <v>129</v>
      </c>
    </row>
    <row r="142" spans="1:3">
      <c r="A142" s="75" t="s">
        <v>227</v>
      </c>
      <c r="B142" s="76">
        <v>2242</v>
      </c>
      <c r="C142" s="78" t="s">
        <v>129</v>
      </c>
    </row>
    <row r="143" spans="1:3">
      <c r="A143" s="75" t="s">
        <v>228</v>
      </c>
      <c r="B143" s="76">
        <v>168384</v>
      </c>
      <c r="C143" s="78" t="s">
        <v>127</v>
      </c>
    </row>
    <row r="144" spans="1:3">
      <c r="A144" s="75" t="s">
        <v>51</v>
      </c>
      <c r="B144" s="76">
        <v>49568</v>
      </c>
      <c r="C144" s="78" t="s">
        <v>147</v>
      </c>
    </row>
    <row r="145" spans="1:3">
      <c r="A145" s="75" t="s">
        <v>229</v>
      </c>
      <c r="B145" s="76">
        <v>1660</v>
      </c>
      <c r="C145" s="78" t="s">
        <v>129</v>
      </c>
    </row>
    <row r="146" spans="1:3">
      <c r="A146" s="75" t="s">
        <v>230</v>
      </c>
      <c r="B146" s="76">
        <v>5606</v>
      </c>
      <c r="C146" s="77" t="s">
        <v>131</v>
      </c>
    </row>
    <row r="147" spans="1:3">
      <c r="A147" s="75" t="s">
        <v>231</v>
      </c>
      <c r="B147" s="76">
        <v>13359</v>
      </c>
      <c r="C147" s="77" t="s">
        <v>147</v>
      </c>
    </row>
    <row r="148" spans="1:3">
      <c r="A148" s="75" t="s">
        <v>232</v>
      </c>
      <c r="B148" s="76">
        <v>12331</v>
      </c>
      <c r="C148" s="77" t="s">
        <v>129</v>
      </c>
    </row>
    <row r="149" spans="1:3">
      <c r="A149" s="75" t="s">
        <v>233</v>
      </c>
      <c r="B149" s="76">
        <v>3348</v>
      </c>
      <c r="C149" s="77" t="s">
        <v>136</v>
      </c>
    </row>
    <row r="150" spans="1:3">
      <c r="A150" s="75" t="s">
        <v>234</v>
      </c>
      <c r="B150" s="76">
        <v>4485</v>
      </c>
      <c r="C150" s="78" t="s">
        <v>129</v>
      </c>
    </row>
    <row r="151" spans="1:3">
      <c r="A151" s="75" t="s">
        <v>235</v>
      </c>
      <c r="B151" s="76">
        <v>8975</v>
      </c>
      <c r="C151" s="78" t="s">
        <v>131</v>
      </c>
    </row>
    <row r="152" spans="1:3">
      <c r="A152" s="75" t="s">
        <v>236</v>
      </c>
      <c r="B152" s="76">
        <v>9108</v>
      </c>
      <c r="C152" s="78" t="s">
        <v>131</v>
      </c>
    </row>
    <row r="153" spans="1:3">
      <c r="A153" s="75" t="s">
        <v>237</v>
      </c>
      <c r="B153" s="76">
        <v>5755</v>
      </c>
      <c r="C153" s="78" t="s">
        <v>129</v>
      </c>
    </row>
    <row r="154" spans="1:3">
      <c r="A154" s="75" t="s">
        <v>238</v>
      </c>
      <c r="B154" s="76">
        <v>1629</v>
      </c>
      <c r="C154" s="77" t="s">
        <v>129</v>
      </c>
    </row>
    <row r="155" spans="1:3">
      <c r="A155" s="75" t="s">
        <v>103</v>
      </c>
      <c r="B155" s="76">
        <v>52082</v>
      </c>
      <c r="C155" s="77" t="s">
        <v>146</v>
      </c>
    </row>
    <row r="156" spans="1:3">
      <c r="A156" s="75" t="s">
        <v>239</v>
      </c>
      <c r="B156" s="76">
        <v>2668</v>
      </c>
      <c r="C156" s="77" t="s">
        <v>136</v>
      </c>
    </row>
    <row r="157" spans="1:3">
      <c r="A157" s="75" t="s">
        <v>240</v>
      </c>
      <c r="B157" s="76">
        <v>6596</v>
      </c>
      <c r="C157" s="77" t="s">
        <v>146</v>
      </c>
    </row>
    <row r="158" spans="1:3">
      <c r="A158" s="75" t="s">
        <v>241</v>
      </c>
      <c r="B158" s="76">
        <v>6205</v>
      </c>
      <c r="C158" s="78" t="s">
        <v>147</v>
      </c>
    </row>
    <row r="159" spans="1:3">
      <c r="A159" s="75" t="s">
        <v>242</v>
      </c>
      <c r="B159" s="76">
        <v>19037</v>
      </c>
      <c r="C159" s="78" t="s">
        <v>129</v>
      </c>
    </row>
    <row r="160" spans="1:3">
      <c r="A160" s="75" t="s">
        <v>243</v>
      </c>
      <c r="B160" s="76">
        <v>2386</v>
      </c>
      <c r="C160" s="78" t="s">
        <v>129</v>
      </c>
    </row>
    <row r="161" spans="1:3">
      <c r="A161" s="75" t="s">
        <v>102</v>
      </c>
      <c r="B161" s="76">
        <v>13592</v>
      </c>
      <c r="C161" s="78" t="s">
        <v>146</v>
      </c>
    </row>
    <row r="162" spans="1:3">
      <c r="A162" s="75" t="s">
        <v>244</v>
      </c>
      <c r="B162" s="76">
        <v>3841</v>
      </c>
      <c r="C162" s="77" t="s">
        <v>129</v>
      </c>
    </row>
    <row r="163" spans="1:3">
      <c r="A163" s="75" t="s">
        <v>245</v>
      </c>
      <c r="B163" s="76">
        <v>6893</v>
      </c>
      <c r="C163" s="77" t="s">
        <v>147</v>
      </c>
    </row>
    <row r="164" spans="1:3">
      <c r="A164" s="75" t="s">
        <v>246</v>
      </c>
      <c r="B164" s="76">
        <v>2601</v>
      </c>
      <c r="C164" s="77" t="s">
        <v>131</v>
      </c>
    </row>
    <row r="165" spans="1:3">
      <c r="A165" s="75" t="s">
        <v>247</v>
      </c>
      <c r="B165" s="76">
        <v>3716</v>
      </c>
      <c r="C165" s="77" t="s">
        <v>129</v>
      </c>
    </row>
    <row r="166" spans="1:3">
      <c r="A166" s="75" t="s">
        <v>80</v>
      </c>
      <c r="B166" s="76">
        <v>8302</v>
      </c>
      <c r="C166" s="78" t="s">
        <v>129</v>
      </c>
    </row>
    <row r="167" spans="1:3">
      <c r="A167" s="75" t="s">
        <v>248</v>
      </c>
      <c r="B167" s="76">
        <v>10874</v>
      </c>
      <c r="C167" s="78" t="s">
        <v>127</v>
      </c>
    </row>
    <row r="168" spans="1:3">
      <c r="A168" s="75" t="s">
        <v>101</v>
      </c>
      <c r="B168" s="76">
        <v>8165</v>
      </c>
      <c r="C168" s="78" t="s">
        <v>146</v>
      </c>
    </row>
    <row r="169" spans="1:3">
      <c r="A169" s="75" t="s">
        <v>249</v>
      </c>
      <c r="B169" s="76">
        <v>16161</v>
      </c>
      <c r="C169" s="78" t="s">
        <v>147</v>
      </c>
    </row>
    <row r="170" spans="1:3">
      <c r="A170" s="75" t="s">
        <v>250</v>
      </c>
      <c r="B170" s="76">
        <v>2834</v>
      </c>
      <c r="C170" s="77" t="s">
        <v>147</v>
      </c>
    </row>
    <row r="171" spans="1:3">
      <c r="A171" s="75" t="s">
        <v>35</v>
      </c>
      <c r="B171" s="76">
        <v>50888</v>
      </c>
      <c r="C171" s="77" t="s">
        <v>131</v>
      </c>
    </row>
    <row r="172" spans="1:3">
      <c r="A172" s="75" t="s">
        <v>79</v>
      </c>
      <c r="B172" s="76">
        <v>3860</v>
      </c>
      <c r="C172" s="77" t="s">
        <v>129</v>
      </c>
    </row>
    <row r="173" spans="1:3">
      <c r="A173" s="75" t="s">
        <v>251</v>
      </c>
      <c r="B173" s="76">
        <v>4317</v>
      </c>
      <c r="C173" s="77" t="s">
        <v>129</v>
      </c>
    </row>
    <row r="174" spans="1:3">
      <c r="A174" s="75" t="s">
        <v>116</v>
      </c>
      <c r="B174" s="76">
        <v>10392</v>
      </c>
      <c r="C174" s="78" t="s">
        <v>136</v>
      </c>
    </row>
    <row r="175" spans="1:3">
      <c r="A175" s="75" t="s">
        <v>252</v>
      </c>
      <c r="B175" s="76">
        <v>12703</v>
      </c>
      <c r="C175" s="78" t="s">
        <v>147</v>
      </c>
    </row>
    <row r="176" spans="1:3">
      <c r="A176" s="75" t="s">
        <v>253</v>
      </c>
      <c r="B176" s="76">
        <v>2723</v>
      </c>
      <c r="C176" s="78" t="s">
        <v>129</v>
      </c>
    </row>
    <row r="177" spans="1:3">
      <c r="A177" s="75" t="s">
        <v>254</v>
      </c>
      <c r="B177" s="76">
        <v>20024</v>
      </c>
      <c r="C177" s="78" t="s">
        <v>147</v>
      </c>
    </row>
    <row r="178" spans="1:3">
      <c r="A178" s="75" t="s">
        <v>255</v>
      </c>
      <c r="B178" s="76">
        <v>14954</v>
      </c>
      <c r="C178" s="77" t="s">
        <v>127</v>
      </c>
    </row>
    <row r="179" spans="1:3">
      <c r="A179" s="75" t="s">
        <v>256</v>
      </c>
      <c r="B179" s="76">
        <v>7876</v>
      </c>
      <c r="C179" s="77" t="s">
        <v>129</v>
      </c>
    </row>
    <row r="180" spans="1:3">
      <c r="A180" s="75" t="s">
        <v>257</v>
      </c>
      <c r="B180" s="76">
        <v>2067</v>
      </c>
      <c r="C180" s="77" t="s">
        <v>129</v>
      </c>
    </row>
    <row r="181" spans="1:3">
      <c r="A181" s="75" t="s">
        <v>258</v>
      </c>
      <c r="B181" s="76">
        <v>1978</v>
      </c>
      <c r="C181" s="77" t="s">
        <v>129</v>
      </c>
    </row>
    <row r="182" spans="1:3">
      <c r="A182" s="75" t="s">
        <v>259</v>
      </c>
      <c r="B182" s="76">
        <v>2486</v>
      </c>
      <c r="C182" s="78" t="s">
        <v>127</v>
      </c>
    </row>
    <row r="183" spans="1:3">
      <c r="A183" s="75" t="s">
        <v>260</v>
      </c>
      <c r="B183" s="76">
        <v>128102</v>
      </c>
      <c r="C183" s="78" t="s">
        <v>136</v>
      </c>
    </row>
    <row r="184" spans="1:3">
      <c r="A184" s="75" t="s">
        <v>261</v>
      </c>
      <c r="B184" s="76">
        <v>7725</v>
      </c>
      <c r="C184" s="78" t="s">
        <v>129</v>
      </c>
    </row>
    <row r="185" spans="1:3">
      <c r="A185" s="75" t="s">
        <v>262</v>
      </c>
      <c r="B185" s="76">
        <v>2318</v>
      </c>
      <c r="C185" s="78" t="s">
        <v>127</v>
      </c>
    </row>
    <row r="186" spans="1:3">
      <c r="A186" s="75" t="s">
        <v>263</v>
      </c>
      <c r="B186" s="76">
        <v>14766</v>
      </c>
      <c r="C186" s="77" t="s">
        <v>129</v>
      </c>
    </row>
    <row r="187" spans="1:3">
      <c r="A187" s="75" t="s">
        <v>100</v>
      </c>
      <c r="B187" s="76">
        <v>17258</v>
      </c>
      <c r="C187" s="77" t="s">
        <v>146</v>
      </c>
    </row>
    <row r="188" spans="1:3">
      <c r="A188" s="75" t="s">
        <v>264</v>
      </c>
      <c r="B188" s="76">
        <v>3908</v>
      </c>
      <c r="C188" s="77" t="s">
        <v>129</v>
      </c>
    </row>
    <row r="189" spans="1:3">
      <c r="A189" s="75" t="s">
        <v>50</v>
      </c>
      <c r="B189" s="76">
        <v>5629</v>
      </c>
      <c r="C189" s="77" t="s">
        <v>147</v>
      </c>
    </row>
    <row r="190" spans="1:3">
      <c r="A190" s="75" t="s">
        <v>265</v>
      </c>
      <c r="B190" s="76">
        <v>5900</v>
      </c>
      <c r="C190" s="78" t="s">
        <v>129</v>
      </c>
    </row>
    <row r="191" spans="1:3">
      <c r="A191" s="75" t="s">
        <v>266</v>
      </c>
      <c r="B191" s="76">
        <v>6215</v>
      </c>
      <c r="C191" s="78" t="s">
        <v>136</v>
      </c>
    </row>
    <row r="192" spans="1:3">
      <c r="A192" s="75" t="s">
        <v>267</v>
      </c>
      <c r="B192" s="76">
        <v>4817</v>
      </c>
      <c r="C192" s="78" t="s">
        <v>147</v>
      </c>
    </row>
    <row r="193" spans="1:3">
      <c r="A193" s="75" t="s">
        <v>34</v>
      </c>
      <c r="B193" s="76">
        <v>21056</v>
      </c>
      <c r="C193" s="78" t="s">
        <v>131</v>
      </c>
    </row>
    <row r="194" spans="1:3">
      <c r="A194" s="75" t="s">
        <v>268</v>
      </c>
      <c r="B194" s="76">
        <v>3260</v>
      </c>
      <c r="C194" s="77" t="s">
        <v>129</v>
      </c>
    </row>
    <row r="195" spans="1:3">
      <c r="A195" s="75" t="s">
        <v>460</v>
      </c>
      <c r="B195" s="76">
        <v>9687</v>
      </c>
      <c r="C195" s="77" t="s">
        <v>461</v>
      </c>
    </row>
    <row r="196" spans="1:3">
      <c r="A196" s="75" t="s">
        <v>269</v>
      </c>
      <c r="B196" s="76">
        <v>5917</v>
      </c>
      <c r="C196" s="77" t="s">
        <v>131</v>
      </c>
    </row>
    <row r="197" spans="1:3">
      <c r="A197" s="75" t="s">
        <v>270</v>
      </c>
      <c r="B197" s="76">
        <v>13600</v>
      </c>
      <c r="C197" s="77" t="s">
        <v>129</v>
      </c>
    </row>
    <row r="198" spans="1:3">
      <c r="A198" s="75" t="s">
        <v>271</v>
      </c>
      <c r="B198" s="76">
        <v>2991</v>
      </c>
      <c r="C198" s="77" t="s">
        <v>129</v>
      </c>
    </row>
    <row r="199" spans="1:3">
      <c r="A199" s="75" t="s">
        <v>272</v>
      </c>
      <c r="B199" s="76">
        <v>6479</v>
      </c>
      <c r="C199" s="78" t="s">
        <v>129</v>
      </c>
    </row>
    <row r="200" spans="1:3">
      <c r="A200" s="75" t="s">
        <v>273</v>
      </c>
      <c r="B200" s="76">
        <v>2368</v>
      </c>
      <c r="C200" s="78" t="s">
        <v>129</v>
      </c>
    </row>
    <row r="201" spans="1:3">
      <c r="A201" s="75" t="s">
        <v>274</v>
      </c>
      <c r="B201" s="76">
        <v>24607</v>
      </c>
      <c r="C201" s="78" t="s">
        <v>131</v>
      </c>
    </row>
    <row r="202" spans="1:3">
      <c r="A202" s="75" t="s">
        <v>275</v>
      </c>
      <c r="B202" s="76">
        <v>5475</v>
      </c>
      <c r="C202" s="78" t="s">
        <v>127</v>
      </c>
    </row>
    <row r="203" spans="1:3">
      <c r="A203" s="75" t="s">
        <v>276</v>
      </c>
      <c r="B203" s="76">
        <v>3668</v>
      </c>
      <c r="C203" s="77" t="s">
        <v>127</v>
      </c>
    </row>
    <row r="204" spans="1:3">
      <c r="A204" s="75" t="s">
        <v>78</v>
      </c>
      <c r="B204" s="76">
        <v>11690</v>
      </c>
      <c r="C204" s="77" t="s">
        <v>129</v>
      </c>
    </row>
    <row r="205" spans="1:3">
      <c r="A205" s="75" t="s">
        <v>33</v>
      </c>
      <c r="B205" s="76">
        <v>13475</v>
      </c>
      <c r="C205" s="77" t="s">
        <v>131</v>
      </c>
    </row>
    <row r="206" spans="1:3">
      <c r="A206" s="75" t="s">
        <v>99</v>
      </c>
      <c r="B206" s="76">
        <v>33318</v>
      </c>
      <c r="C206" s="77" t="s">
        <v>146</v>
      </c>
    </row>
    <row r="207" spans="1:3">
      <c r="A207" s="75" t="s">
        <v>277</v>
      </c>
      <c r="B207" s="76">
        <v>12785</v>
      </c>
      <c r="C207" s="78" t="s">
        <v>131</v>
      </c>
    </row>
    <row r="208" spans="1:3">
      <c r="A208" s="75" t="s">
        <v>278</v>
      </c>
      <c r="B208" s="76">
        <v>7069</v>
      </c>
      <c r="C208" s="78" t="s">
        <v>147</v>
      </c>
    </row>
    <row r="209" spans="1:3">
      <c r="A209" s="75" t="s">
        <v>279</v>
      </c>
      <c r="B209" s="76">
        <v>2155</v>
      </c>
      <c r="C209" s="78" t="s">
        <v>129</v>
      </c>
    </row>
    <row r="210" spans="1:3">
      <c r="A210" s="75" t="s">
        <v>32</v>
      </c>
      <c r="B210" s="76">
        <v>13043</v>
      </c>
      <c r="C210" s="78" t="s">
        <v>131</v>
      </c>
    </row>
    <row r="211" spans="1:3">
      <c r="A211" s="75" t="s">
        <v>31</v>
      </c>
      <c r="B211" s="76">
        <v>1958</v>
      </c>
      <c r="C211" s="77" t="s">
        <v>131</v>
      </c>
    </row>
    <row r="212" spans="1:3">
      <c r="A212" s="75" t="s">
        <v>280</v>
      </c>
      <c r="B212" s="76">
        <v>2408</v>
      </c>
      <c r="C212" s="77" t="s">
        <v>129</v>
      </c>
    </row>
    <row r="213" spans="1:3">
      <c r="A213" s="75" t="s">
        <v>281</v>
      </c>
      <c r="B213" s="76">
        <v>9946</v>
      </c>
      <c r="C213" s="77" t="s">
        <v>129</v>
      </c>
    </row>
    <row r="214" spans="1:3">
      <c r="A214" s="75" t="s">
        <v>282</v>
      </c>
      <c r="B214" s="76">
        <v>2842</v>
      </c>
      <c r="C214" s="77" t="s">
        <v>136</v>
      </c>
    </row>
    <row r="215" spans="1:3">
      <c r="A215" s="75" t="s">
        <v>283</v>
      </c>
      <c r="B215" s="76">
        <v>6407</v>
      </c>
      <c r="C215" s="78" t="s">
        <v>129</v>
      </c>
    </row>
    <row r="216" spans="1:3">
      <c r="A216" s="75" t="s">
        <v>284</v>
      </c>
      <c r="B216" s="76">
        <v>6252</v>
      </c>
      <c r="C216" s="78" t="s">
        <v>131</v>
      </c>
    </row>
    <row r="217" spans="1:3">
      <c r="A217" s="75" t="s">
        <v>285</v>
      </c>
      <c r="B217" s="76">
        <v>6556</v>
      </c>
      <c r="C217" s="78" t="s">
        <v>131</v>
      </c>
    </row>
    <row r="218" spans="1:3">
      <c r="A218" s="75" t="s">
        <v>286</v>
      </c>
      <c r="B218" s="76">
        <v>56063</v>
      </c>
      <c r="C218" s="78" t="s">
        <v>131</v>
      </c>
    </row>
    <row r="219" spans="1:3">
      <c r="A219" s="75" t="s">
        <v>287</v>
      </c>
      <c r="B219" s="76">
        <v>9159</v>
      </c>
      <c r="C219" s="77" t="s">
        <v>131</v>
      </c>
    </row>
    <row r="220" spans="1:3">
      <c r="A220" s="75" t="s">
        <v>49</v>
      </c>
      <c r="B220" s="76">
        <v>4428</v>
      </c>
      <c r="C220" s="77" t="s">
        <v>147</v>
      </c>
    </row>
    <row r="221" spans="1:3">
      <c r="A221" s="75" t="s">
        <v>98</v>
      </c>
      <c r="B221" s="76">
        <v>44542</v>
      </c>
      <c r="C221" s="77" t="s">
        <v>146</v>
      </c>
    </row>
    <row r="222" spans="1:3">
      <c r="A222" s="75" t="s">
        <v>288</v>
      </c>
      <c r="B222" s="76">
        <v>2748</v>
      </c>
      <c r="C222" s="77" t="s">
        <v>127</v>
      </c>
    </row>
    <row r="223" spans="1:3">
      <c r="A223" s="75" t="s">
        <v>289</v>
      </c>
      <c r="B223" s="76">
        <v>4343</v>
      </c>
      <c r="C223" s="78" t="s">
        <v>129</v>
      </c>
    </row>
    <row r="224" spans="1:3">
      <c r="A224" s="75" t="s">
        <v>290</v>
      </c>
      <c r="B224" s="76">
        <v>11126</v>
      </c>
      <c r="C224" s="78" t="s">
        <v>131</v>
      </c>
    </row>
    <row r="225" spans="1:3">
      <c r="A225" s="75" t="s">
        <v>291</v>
      </c>
      <c r="B225" s="76">
        <v>4540</v>
      </c>
      <c r="C225" s="78" t="s">
        <v>129</v>
      </c>
    </row>
    <row r="226" spans="1:3">
      <c r="A226" s="75" t="s">
        <v>292</v>
      </c>
      <c r="B226" s="76">
        <v>7125</v>
      </c>
      <c r="C226" s="78" t="s">
        <v>131</v>
      </c>
    </row>
    <row r="227" spans="1:3">
      <c r="A227" s="75" t="s">
        <v>293</v>
      </c>
      <c r="B227" s="76">
        <v>3120</v>
      </c>
      <c r="C227" s="77" t="s">
        <v>129</v>
      </c>
    </row>
    <row r="228" spans="1:3">
      <c r="A228" s="75" t="s">
        <v>294</v>
      </c>
      <c r="B228" s="76">
        <v>4206</v>
      </c>
      <c r="C228" s="77" t="s">
        <v>129</v>
      </c>
    </row>
    <row r="229" spans="1:3">
      <c r="A229" s="75" t="s">
        <v>295</v>
      </c>
      <c r="B229" s="76">
        <v>9883</v>
      </c>
      <c r="C229" s="77" t="s">
        <v>147</v>
      </c>
    </row>
    <row r="230" spans="1:3">
      <c r="A230" s="75" t="s">
        <v>296</v>
      </c>
      <c r="B230" s="76">
        <v>16421</v>
      </c>
      <c r="C230" s="77" t="s">
        <v>127</v>
      </c>
    </row>
    <row r="231" spans="1:3">
      <c r="A231" s="75" t="s">
        <v>297</v>
      </c>
      <c r="B231" s="76">
        <v>2307</v>
      </c>
      <c r="C231" s="78" t="s">
        <v>129</v>
      </c>
    </row>
    <row r="232" spans="1:3">
      <c r="A232" s="75" t="s">
        <v>48</v>
      </c>
      <c r="B232" s="76">
        <v>2089</v>
      </c>
      <c r="C232" s="78" t="s">
        <v>147</v>
      </c>
    </row>
    <row r="233" spans="1:3">
      <c r="A233" s="75" t="s">
        <v>298</v>
      </c>
      <c r="B233" s="76">
        <v>8241</v>
      </c>
      <c r="C233" s="78" t="s">
        <v>147</v>
      </c>
    </row>
    <row r="234" spans="1:3">
      <c r="A234" s="75" t="s">
        <v>299</v>
      </c>
      <c r="B234" s="76">
        <v>8991</v>
      </c>
      <c r="C234" s="78" t="s">
        <v>146</v>
      </c>
    </row>
    <row r="235" spans="1:3">
      <c r="A235" s="75" t="s">
        <v>300</v>
      </c>
      <c r="B235" s="76">
        <v>2926</v>
      </c>
      <c r="C235" s="77" t="s">
        <v>129</v>
      </c>
    </row>
    <row r="236" spans="1:3">
      <c r="A236" s="75" t="s">
        <v>301</v>
      </c>
      <c r="B236" s="76">
        <v>1519</v>
      </c>
      <c r="C236" s="77" t="s">
        <v>129</v>
      </c>
    </row>
    <row r="237" spans="1:3">
      <c r="A237" s="75" t="s">
        <v>115</v>
      </c>
      <c r="B237" s="76">
        <v>18246</v>
      </c>
      <c r="C237" s="77" t="s">
        <v>136</v>
      </c>
    </row>
    <row r="238" spans="1:3">
      <c r="A238" s="75" t="s">
        <v>302</v>
      </c>
      <c r="B238" s="76">
        <v>76604</v>
      </c>
      <c r="C238" s="77" t="s">
        <v>146</v>
      </c>
    </row>
    <row r="239" spans="1:3">
      <c r="A239" s="75" t="s">
        <v>303</v>
      </c>
      <c r="B239" s="76">
        <v>2510</v>
      </c>
      <c r="C239" s="78" t="s">
        <v>129</v>
      </c>
    </row>
    <row r="240" spans="1:3">
      <c r="A240" s="75" t="s">
        <v>304</v>
      </c>
      <c r="B240" s="76">
        <v>3103</v>
      </c>
      <c r="C240" s="78" t="s">
        <v>136</v>
      </c>
    </row>
    <row r="241" spans="1:3">
      <c r="A241" s="75" t="s">
        <v>305</v>
      </c>
      <c r="B241" s="76">
        <v>8682</v>
      </c>
      <c r="C241" s="78" t="s">
        <v>129</v>
      </c>
    </row>
    <row r="242" spans="1:3">
      <c r="A242" s="75" t="s">
        <v>306</v>
      </c>
      <c r="B242" s="76">
        <v>5093</v>
      </c>
      <c r="C242" s="78" t="s">
        <v>127</v>
      </c>
    </row>
    <row r="243" spans="1:3">
      <c r="A243" s="75" t="s">
        <v>307</v>
      </c>
      <c r="B243" s="76">
        <v>8635</v>
      </c>
      <c r="C243" s="77" t="s">
        <v>129</v>
      </c>
    </row>
    <row r="244" spans="1:3">
      <c r="A244" s="75" t="s">
        <v>97</v>
      </c>
      <c r="B244" s="76">
        <v>38699</v>
      </c>
      <c r="C244" s="77" t="s">
        <v>146</v>
      </c>
    </row>
    <row r="245" spans="1:3">
      <c r="A245" s="75" t="s">
        <v>114</v>
      </c>
      <c r="B245" s="76">
        <v>16410</v>
      </c>
      <c r="C245" s="77" t="s">
        <v>136</v>
      </c>
    </row>
    <row r="246" spans="1:3">
      <c r="A246" s="75" t="s">
        <v>308</v>
      </c>
      <c r="B246" s="76">
        <v>3502</v>
      </c>
      <c r="C246" s="77" t="s">
        <v>131</v>
      </c>
    </row>
    <row r="247" spans="1:3">
      <c r="A247" s="75" t="s">
        <v>309</v>
      </c>
      <c r="B247" s="76">
        <v>5148</v>
      </c>
      <c r="C247" s="78" t="s">
        <v>129</v>
      </c>
    </row>
    <row r="248" spans="1:3">
      <c r="A248" s="75" t="s">
        <v>47</v>
      </c>
      <c r="B248" s="76">
        <v>7180</v>
      </c>
      <c r="C248" s="78" t="s">
        <v>147</v>
      </c>
    </row>
    <row r="249" spans="1:3">
      <c r="A249" s="75" t="s">
        <v>310</v>
      </c>
      <c r="B249" s="76">
        <v>23236</v>
      </c>
      <c r="C249" s="78" t="s">
        <v>127</v>
      </c>
    </row>
    <row r="250" spans="1:3">
      <c r="A250" s="75" t="s">
        <v>113</v>
      </c>
      <c r="B250" s="76">
        <v>201103</v>
      </c>
      <c r="C250" s="78" t="s">
        <v>136</v>
      </c>
    </row>
    <row r="251" spans="1:3">
      <c r="A251" s="75" t="s">
        <v>77</v>
      </c>
      <c r="B251" s="76">
        <v>12862</v>
      </c>
      <c r="C251" s="77" t="s">
        <v>129</v>
      </c>
    </row>
    <row r="252" spans="1:3">
      <c r="A252" s="75" t="s">
        <v>311</v>
      </c>
      <c r="B252" s="76">
        <v>9505</v>
      </c>
      <c r="C252" s="77" t="s">
        <v>127</v>
      </c>
    </row>
    <row r="253" spans="1:3">
      <c r="A253" s="75" t="s">
        <v>76</v>
      </c>
      <c r="B253" s="76">
        <v>20202</v>
      </c>
      <c r="C253" s="77" t="s">
        <v>129</v>
      </c>
    </row>
    <row r="254" spans="1:3">
      <c r="A254" s="75" t="s">
        <v>46</v>
      </c>
      <c r="B254" s="76">
        <v>10494</v>
      </c>
      <c r="C254" s="77" t="s">
        <v>147</v>
      </c>
    </row>
    <row r="255" spans="1:3">
      <c r="A255" s="75" t="s">
        <v>312</v>
      </c>
      <c r="B255" s="76">
        <v>3197</v>
      </c>
      <c r="C255" s="78" t="s">
        <v>147</v>
      </c>
    </row>
    <row r="256" spans="1:3">
      <c r="A256" s="75" t="s">
        <v>313</v>
      </c>
      <c r="B256" s="76">
        <v>1571</v>
      </c>
      <c r="C256" s="78" t="s">
        <v>129</v>
      </c>
    </row>
    <row r="257" spans="1:3">
      <c r="A257" s="75" t="s">
        <v>314</v>
      </c>
      <c r="B257" s="76">
        <v>33194</v>
      </c>
      <c r="C257" s="78" t="s">
        <v>129</v>
      </c>
    </row>
    <row r="258" spans="1:3">
      <c r="A258" s="75" t="s">
        <v>112</v>
      </c>
      <c r="B258" s="76">
        <v>3868</v>
      </c>
      <c r="C258" s="78" t="s">
        <v>136</v>
      </c>
    </row>
    <row r="259" spans="1:3">
      <c r="A259" s="75" t="s">
        <v>315</v>
      </c>
      <c r="B259" s="76">
        <v>7800</v>
      </c>
      <c r="C259" s="77" t="s">
        <v>129</v>
      </c>
    </row>
    <row r="260" spans="1:3">
      <c r="A260" s="75" t="s">
        <v>316</v>
      </c>
      <c r="B260" s="76">
        <v>11779</v>
      </c>
      <c r="C260" s="77" t="s">
        <v>146</v>
      </c>
    </row>
    <row r="261" spans="1:3">
      <c r="A261" s="75" t="s">
        <v>317</v>
      </c>
      <c r="B261" s="76">
        <v>17545</v>
      </c>
      <c r="C261" s="77" t="s">
        <v>129</v>
      </c>
    </row>
    <row r="262" spans="1:3">
      <c r="A262" s="75" t="s">
        <v>318</v>
      </c>
      <c r="B262" s="76">
        <v>2938</v>
      </c>
      <c r="C262" s="77" t="s">
        <v>129</v>
      </c>
    </row>
    <row r="263" spans="1:3">
      <c r="A263" s="75" t="s">
        <v>319</v>
      </c>
      <c r="B263" s="76">
        <v>13081</v>
      </c>
      <c r="C263" s="78" t="s">
        <v>147</v>
      </c>
    </row>
    <row r="264" spans="1:3">
      <c r="A264" s="75" t="s">
        <v>45</v>
      </c>
      <c r="B264" s="76">
        <v>26293</v>
      </c>
      <c r="C264" s="78" t="s">
        <v>147</v>
      </c>
    </row>
    <row r="265" spans="1:3">
      <c r="A265" s="75" t="s">
        <v>320</v>
      </c>
      <c r="B265" s="76">
        <v>2557</v>
      </c>
      <c r="C265" s="78" t="s">
        <v>129</v>
      </c>
    </row>
    <row r="266" spans="1:3">
      <c r="A266" s="75" t="s">
        <v>30</v>
      </c>
      <c r="B266" s="76">
        <v>16107</v>
      </c>
      <c r="C266" s="78" t="s">
        <v>131</v>
      </c>
    </row>
    <row r="267" spans="1:3">
      <c r="A267" s="75" t="s">
        <v>321</v>
      </c>
      <c r="B267" s="76">
        <v>8005</v>
      </c>
      <c r="C267" s="77" t="s">
        <v>129</v>
      </c>
    </row>
    <row r="268" spans="1:3">
      <c r="A268" s="75" t="s">
        <v>322</v>
      </c>
      <c r="B268" s="76">
        <v>1936</v>
      </c>
      <c r="C268" s="77" t="s">
        <v>129</v>
      </c>
    </row>
    <row r="269" spans="1:3">
      <c r="A269" s="75" t="s">
        <v>323</v>
      </c>
      <c r="B269" s="76">
        <v>26344</v>
      </c>
      <c r="C269" s="77" t="s">
        <v>136</v>
      </c>
    </row>
    <row r="270" spans="1:3">
      <c r="A270" s="75" t="s">
        <v>44</v>
      </c>
      <c r="B270" s="76">
        <v>5136</v>
      </c>
      <c r="C270" s="77" t="s">
        <v>147</v>
      </c>
    </row>
    <row r="271" spans="1:3">
      <c r="A271" s="75" t="s">
        <v>29</v>
      </c>
      <c r="B271" s="76">
        <v>33462</v>
      </c>
      <c r="C271" s="78" t="s">
        <v>131</v>
      </c>
    </row>
    <row r="272" spans="1:3">
      <c r="A272" s="75" t="s">
        <v>324</v>
      </c>
      <c r="B272" s="76">
        <v>7640</v>
      </c>
      <c r="C272" s="78" t="s">
        <v>146</v>
      </c>
    </row>
    <row r="273" spans="1:3">
      <c r="A273" s="75" t="s">
        <v>96</v>
      </c>
      <c r="B273" s="76">
        <v>18224</v>
      </c>
      <c r="C273" s="78" t="s">
        <v>146</v>
      </c>
    </row>
    <row r="274" spans="1:3">
      <c r="A274" s="75" t="s">
        <v>325</v>
      </c>
      <c r="B274" s="76">
        <v>3503</v>
      </c>
      <c r="C274" s="78" t="s">
        <v>147</v>
      </c>
    </row>
    <row r="275" spans="1:3">
      <c r="A275" s="75" t="s">
        <v>326</v>
      </c>
      <c r="B275" s="76">
        <v>7097</v>
      </c>
      <c r="C275" s="77" t="s">
        <v>147</v>
      </c>
    </row>
    <row r="276" spans="1:3">
      <c r="A276" s="75" t="s">
        <v>75</v>
      </c>
      <c r="B276" s="76">
        <v>5441</v>
      </c>
      <c r="C276" s="77" t="s">
        <v>129</v>
      </c>
    </row>
    <row r="277" spans="1:3">
      <c r="A277" s="75" t="s">
        <v>327</v>
      </c>
      <c r="B277" s="76">
        <v>5738</v>
      </c>
      <c r="C277" s="77" t="s">
        <v>131</v>
      </c>
    </row>
    <row r="278" spans="1:3">
      <c r="A278" s="75" t="s">
        <v>328</v>
      </c>
      <c r="B278" s="76">
        <v>95339</v>
      </c>
      <c r="C278" s="77" t="s">
        <v>147</v>
      </c>
    </row>
    <row r="279" spans="1:3">
      <c r="A279" s="75" t="s">
        <v>329</v>
      </c>
      <c r="B279" s="76">
        <v>4257</v>
      </c>
      <c r="C279" s="78" t="s">
        <v>129</v>
      </c>
    </row>
    <row r="280" spans="1:3">
      <c r="A280" s="75" t="s">
        <v>330</v>
      </c>
      <c r="B280" s="76">
        <v>11220</v>
      </c>
      <c r="C280" s="78" t="s">
        <v>147</v>
      </c>
    </row>
    <row r="281" spans="1:3">
      <c r="A281" s="75" t="s">
        <v>331</v>
      </c>
      <c r="B281" s="76">
        <v>3312</v>
      </c>
      <c r="C281" s="78" t="s">
        <v>129</v>
      </c>
    </row>
    <row r="282" spans="1:3">
      <c r="A282" s="75" t="s">
        <v>332</v>
      </c>
      <c r="B282" s="76">
        <v>10622</v>
      </c>
      <c r="C282" s="78" t="s">
        <v>127</v>
      </c>
    </row>
    <row r="283" spans="1:3">
      <c r="A283" s="75" t="s">
        <v>333</v>
      </c>
      <c r="B283" s="76">
        <v>2566</v>
      </c>
      <c r="C283" s="77" t="s">
        <v>127</v>
      </c>
    </row>
    <row r="284" spans="1:3">
      <c r="A284" s="75" t="s">
        <v>334</v>
      </c>
      <c r="B284" s="76">
        <v>19279</v>
      </c>
      <c r="C284" s="77" t="s">
        <v>147</v>
      </c>
    </row>
    <row r="285" spans="1:3">
      <c r="A285" s="75" t="s">
        <v>335</v>
      </c>
      <c r="B285" s="76">
        <v>3397</v>
      </c>
      <c r="C285" s="77" t="s">
        <v>129</v>
      </c>
    </row>
    <row r="286" spans="1:3">
      <c r="A286" s="75" t="s">
        <v>336</v>
      </c>
      <c r="B286" s="76">
        <v>3194</v>
      </c>
      <c r="C286" s="77" t="s">
        <v>127</v>
      </c>
    </row>
    <row r="287" spans="1:3">
      <c r="A287" s="75" t="s">
        <v>337</v>
      </c>
      <c r="B287" s="76">
        <v>4692</v>
      </c>
      <c r="C287" s="78" t="s">
        <v>129</v>
      </c>
    </row>
    <row r="288" spans="1:3">
      <c r="A288" s="75" t="s">
        <v>338</v>
      </c>
      <c r="B288" s="76">
        <v>5841</v>
      </c>
      <c r="C288" s="78" t="s">
        <v>131</v>
      </c>
    </row>
    <row r="289" spans="1:3">
      <c r="A289" s="75" t="s">
        <v>339</v>
      </c>
      <c r="B289" s="76">
        <v>47510</v>
      </c>
      <c r="C289" s="78" t="s">
        <v>129</v>
      </c>
    </row>
    <row r="290" spans="1:3">
      <c r="A290" s="75" t="s">
        <v>340</v>
      </c>
      <c r="B290" s="76">
        <v>5247</v>
      </c>
      <c r="C290" s="78" t="s">
        <v>131</v>
      </c>
    </row>
    <row r="291" spans="1:3">
      <c r="A291" s="75" t="s">
        <v>341</v>
      </c>
      <c r="B291" s="76">
        <v>3020</v>
      </c>
      <c r="C291" s="77" t="s">
        <v>131</v>
      </c>
    </row>
    <row r="292" spans="1:3">
      <c r="A292" s="75" t="s">
        <v>74</v>
      </c>
      <c r="B292" s="76">
        <v>40862</v>
      </c>
      <c r="C292" s="77" t="s">
        <v>129</v>
      </c>
    </row>
    <row r="293" spans="1:3">
      <c r="A293" s="75" t="s">
        <v>342</v>
      </c>
      <c r="B293" s="76">
        <v>3992</v>
      </c>
      <c r="C293" s="77" t="s">
        <v>129</v>
      </c>
    </row>
    <row r="294" spans="1:3">
      <c r="A294" s="75" t="s">
        <v>343</v>
      </c>
      <c r="B294" s="76">
        <v>25126</v>
      </c>
      <c r="C294" s="77" t="s">
        <v>129</v>
      </c>
    </row>
    <row r="295" spans="1:3">
      <c r="A295" s="75" t="s">
        <v>61</v>
      </c>
      <c r="B295" s="76">
        <v>2879</v>
      </c>
      <c r="C295" s="78" t="s">
        <v>127</v>
      </c>
    </row>
    <row r="296" spans="1:3">
      <c r="A296" s="80" t="s">
        <v>344</v>
      </c>
      <c r="B296" s="81">
        <f>SUM(B2:B295)</f>
        <v>5967953</v>
      </c>
      <c r="C296" s="82"/>
    </row>
    <row r="297" spans="1:3">
      <c r="A297" s="83"/>
      <c r="B297" s="84"/>
      <c r="C297" s="85"/>
    </row>
    <row r="301" spans="1:3">
      <c r="C301" s="10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TAB8 Comunicacoes Ouvidoria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2019-11-14T22:09:50Z</dcterms:modified>
</cp:coreProperties>
</file>