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firstSheet="1" activeTab="10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JULHO" sheetId="23" r:id="rId7"/>
    <sheet name="AGOSTO" sheetId="24" r:id="rId8"/>
    <sheet name="SETEMBRO" sheetId="25" r:id="rId9"/>
    <sheet name="OUTUBRO" sheetId="26" r:id="rId10"/>
    <sheet name="NOVEMBRO" sheetId="27" r:id="rId11"/>
    <sheet name="Plan1" sheetId="17" r:id="rId12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3" i="27"/>
  <c r="C52"/>
  <c r="C51"/>
  <c r="G48"/>
  <c r="H48"/>
  <c r="I48"/>
  <c r="E48"/>
  <c r="F48"/>
  <c r="D48"/>
  <c r="C48"/>
  <c r="C50"/>
  <c r="C52" i="26"/>
  <c r="C51"/>
  <c r="D4"/>
  <c r="E4"/>
  <c r="F4"/>
  <c r="G4"/>
  <c r="H4"/>
  <c r="I4"/>
  <c r="C4"/>
  <c r="D43"/>
  <c r="E43"/>
  <c r="F43"/>
  <c r="G43"/>
  <c r="H43"/>
  <c r="I43"/>
  <c r="C43"/>
  <c r="D25"/>
  <c r="E25"/>
  <c r="F25"/>
  <c r="G25"/>
  <c r="H25"/>
  <c r="I25"/>
  <c r="C25"/>
  <c r="D17"/>
  <c r="E17"/>
  <c r="F17"/>
  <c r="G17"/>
  <c r="H17"/>
  <c r="I17"/>
  <c r="C17"/>
  <c r="D5"/>
  <c r="E5"/>
  <c r="F5"/>
  <c r="G5"/>
  <c r="H5"/>
  <c r="I5"/>
  <c r="C5"/>
  <c r="C53"/>
  <c r="C50"/>
  <c r="I48"/>
  <c r="H48"/>
  <c r="G48"/>
  <c r="F48"/>
  <c r="E48"/>
  <c r="D48"/>
  <c r="C48"/>
  <c r="C51" i="25"/>
  <c r="C54" s="1"/>
  <c r="C53"/>
  <c r="C52"/>
  <c r="I48"/>
  <c r="H48"/>
  <c r="G48"/>
  <c r="F48"/>
  <c r="E48"/>
  <c r="D48"/>
  <c r="C48"/>
  <c r="C54" i="27" l="1"/>
  <c r="C54" i="26"/>
  <c r="C50" i="25"/>
  <c r="C53" i="24"/>
  <c r="C52"/>
  <c r="C51"/>
  <c r="C50"/>
  <c r="I4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"/>
  <c r="G4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"/>
  <c r="E4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"/>
  <c r="H48"/>
  <c r="F48"/>
  <c r="D48"/>
  <c r="C48"/>
  <c r="C53" i="23"/>
  <c r="C52"/>
  <c r="C51"/>
  <c r="E48"/>
  <c r="I48"/>
  <c r="G48"/>
  <c r="H48"/>
  <c r="F48"/>
  <c r="D48"/>
  <c r="C48"/>
  <c r="C50"/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<sst xmlns="http://schemas.openxmlformats.org/spreadsheetml/2006/main" count="1215" uniqueCount="91">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</sst>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3" fontId="5" fillId="3" borderId="5" xfId="12" applyFont="1" applyFill="1" applyBorder="1" applyAlignment="1">
      <alignment horizontal="center" vertical="center"/>
    </xf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3"/>
          <c:w val="0.59679330708661416"/>
          <c:h val="0.717919075144514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95665536"/>
        <c:axId val="96822400"/>
      </c:barChart>
      <c:catAx>
        <c:axId val="95665536"/>
        <c:scaling>
          <c:orientation val="minMax"/>
        </c:scaling>
        <c:delete val="1"/>
        <c:axPos val="b"/>
        <c:tickLblPos val="none"/>
        <c:crossAx val="96822400"/>
        <c:crosses val="autoZero"/>
        <c:auto val="1"/>
        <c:lblAlgn val="ctr"/>
        <c:lblOffset val="100"/>
      </c:catAx>
      <c:valAx>
        <c:axId val="968224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566553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7.4587122925301895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47"/>
                  <c:y val="5.8373064200299384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58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9"/>
          <c:w val="0.59679330708661416"/>
          <c:h val="0.717919075144515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150005248"/>
        <c:axId val="150006784"/>
      </c:barChart>
      <c:catAx>
        <c:axId val="150005248"/>
        <c:scaling>
          <c:orientation val="minMax"/>
        </c:scaling>
        <c:delete val="1"/>
        <c:axPos val="b"/>
        <c:tickLblPos val="none"/>
        <c:crossAx val="150006784"/>
        <c:crosses val="autoZero"/>
        <c:auto val="1"/>
        <c:lblAlgn val="ctr"/>
        <c:lblOffset val="100"/>
      </c:catAx>
      <c:valAx>
        <c:axId val="15000678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000524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94"/>
                  <c:y val="0.11129350125779838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927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69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87"/>
          <c:w val="0.59679330708661416"/>
          <c:h val="0.717919075144516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JULHO!$C$48</c:f>
              <c:numCache>
                <c:formatCode>_-* #,##0.00_-;\-* #,##0.00_-;_-* "-"??_-;_-@_-</c:formatCode>
                <c:ptCount val="1"/>
                <c:pt idx="0">
                  <c:v>230208185.06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JULHO!$D$48</c:f>
              <c:numCache>
                <c:formatCode>_-* #,##0.00_-;\-* #,##0.00_-;_-* "-"??_-;_-@_-</c:formatCode>
                <c:ptCount val="1"/>
                <c:pt idx="0">
                  <c:v>17897246.489999998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JULHO!$F$48</c:f>
              <c:numCache>
                <c:formatCode>_-* #,##0.00_-;\-* #,##0.00_-;_-* "-"??_-;_-@_-</c:formatCode>
                <c:ptCount val="1"/>
                <c:pt idx="0">
                  <c:v>118232364.05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JULHO!$H$48</c:f>
              <c:numCache>
                <c:formatCode>_-* #,##0.00_-;\-* #,##0.00_-;_-* "-"??_-;_-@_-</c:formatCode>
                <c:ptCount val="1"/>
                <c:pt idx="0">
                  <c:v>111975821.01000002</c:v>
                </c:pt>
              </c:numCache>
            </c:numRef>
          </c:val>
        </c:ser>
        <c:axId val="150204800"/>
        <c:axId val="150206336"/>
      </c:barChart>
      <c:catAx>
        <c:axId val="150204800"/>
        <c:scaling>
          <c:orientation val="minMax"/>
        </c:scaling>
        <c:delete val="1"/>
        <c:axPos val="b"/>
        <c:tickLblPos val="none"/>
        <c:crossAx val="150206336"/>
        <c:crosses val="autoZero"/>
        <c:auto val="1"/>
        <c:lblAlgn val="ctr"/>
        <c:lblOffset val="100"/>
      </c:catAx>
      <c:valAx>
        <c:axId val="1502063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02048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48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676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JULHO!$C$50:$C$53</c:f>
              <c:numCache>
                <c:formatCode>_-* #,##0.00_-;\-* #,##0.00_-;_-* "-"??_-;_-@_-</c:formatCode>
                <c:ptCount val="4"/>
                <c:pt idx="0">
                  <c:v>70581517.849999994</c:v>
                </c:pt>
                <c:pt idx="1">
                  <c:v>24902794.689999998</c:v>
                </c:pt>
                <c:pt idx="2">
                  <c:v>22587279.540000003</c:v>
                </c:pt>
                <c:pt idx="3">
                  <c:v>160771.97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96"/>
          <c:w val="0.59679330708661416"/>
          <c:h val="0.717919075144516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AGOSTO!$C$48</c:f>
              <c:numCache>
                <c:formatCode>#,##0.00</c:formatCode>
                <c:ptCount val="1"/>
                <c:pt idx="0">
                  <c:v>233732560.43000001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AGOSTO!$D$48</c:f>
              <c:numCache>
                <c:formatCode>#,##0.00</c:formatCode>
                <c:ptCount val="1"/>
                <c:pt idx="0">
                  <c:v>14387510.409999998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AGOSTO!$F$48</c:f>
              <c:numCache>
                <c:formatCode>#,##0.00</c:formatCode>
                <c:ptCount val="1"/>
                <c:pt idx="0">
                  <c:v>132619874.45999999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AGOSTO!$H$48</c:f>
              <c:numCache>
                <c:formatCode>#,##0.00</c:formatCode>
                <c:ptCount val="1"/>
                <c:pt idx="0">
                  <c:v>101112685.97000001</c:v>
                </c:pt>
              </c:numCache>
            </c:numRef>
          </c:val>
        </c:ser>
        <c:axId val="150629376"/>
        <c:axId val="150643456"/>
      </c:barChart>
      <c:catAx>
        <c:axId val="150629376"/>
        <c:scaling>
          <c:orientation val="minMax"/>
        </c:scaling>
        <c:delete val="1"/>
        <c:axPos val="b"/>
        <c:tickLblPos val="none"/>
        <c:crossAx val="150643456"/>
        <c:crosses val="autoZero"/>
        <c:auto val="1"/>
        <c:lblAlgn val="ctr"/>
        <c:lblOffset val="100"/>
      </c:catAx>
      <c:valAx>
        <c:axId val="1506434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06293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9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03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AGOSTO!$C$50:$C$53</c:f>
              <c:numCache>
                <c:formatCode>_-* #,##0.00_-;\-* #,##0.00_-;_-* "-"??_-;_-@_-</c:formatCode>
                <c:ptCount val="4"/>
                <c:pt idx="0">
                  <c:v>79796983.359999999</c:v>
                </c:pt>
                <c:pt idx="1">
                  <c:v>28528419.159999996</c:v>
                </c:pt>
                <c:pt idx="2">
                  <c:v>24128632.690000001</c:v>
                </c:pt>
                <c:pt idx="3">
                  <c:v>165839.25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01"/>
          <c:w val="0.59679330708661416"/>
          <c:h val="0.717919075144516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SETEMBRO!$C$48</c:f>
              <c:numCache>
                <c:formatCode>#,##0.00</c:formatCode>
                <c:ptCount val="1"/>
                <c:pt idx="0">
                  <c:v>237249533.5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SETEMBRO!$D$48</c:f>
              <c:numCache>
                <c:formatCode>#,##0.00</c:formatCode>
                <c:ptCount val="1"/>
                <c:pt idx="0">
                  <c:v>14891826.950000001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SETEMBRO!$F$48</c:f>
              <c:numCache>
                <c:formatCode>#,##0.00</c:formatCode>
                <c:ptCount val="1"/>
                <c:pt idx="0">
                  <c:v>147511701.40999997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SETEMBRO!$H$48</c:f>
              <c:numCache>
                <c:formatCode>#,##0.00</c:formatCode>
                <c:ptCount val="1"/>
                <c:pt idx="0">
                  <c:v>89737832.090000018</c:v>
                </c:pt>
              </c:numCache>
            </c:numRef>
          </c:val>
        </c:ser>
        <c:axId val="151140224"/>
        <c:axId val="151141760"/>
      </c:barChart>
      <c:catAx>
        <c:axId val="151140224"/>
        <c:scaling>
          <c:orientation val="minMax"/>
        </c:scaling>
        <c:delete val="1"/>
        <c:axPos val="b"/>
        <c:tickLblPos val="none"/>
        <c:crossAx val="151141760"/>
        <c:crosses val="autoZero"/>
        <c:auto val="1"/>
        <c:lblAlgn val="ctr"/>
        <c:lblOffset val="100"/>
      </c:catAx>
      <c:valAx>
        <c:axId val="1511417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11402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217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17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SETEMBRO!$C$50:$C$53</c:f>
              <c:numCache>
                <c:formatCode>_-* #,##0.00_-;\-* #,##0.00_-;_-* "-"??_-;_-@_-</c:formatCode>
                <c:ptCount val="4"/>
                <c:pt idx="0">
                  <c:v>89735200.699999988</c:v>
                </c:pt>
                <c:pt idx="1">
                  <c:v>32053391.149999999</c:v>
                </c:pt>
                <c:pt idx="2">
                  <c:v>25547895.609999999</c:v>
                </c:pt>
                <c:pt idx="3">
                  <c:v>175213.95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07"/>
          <c:w val="0.59679330708661416"/>
          <c:h val="0.717919075144517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OUTUBRO!$C$48</c:f>
              <c:numCache>
                <c:formatCode>#,##0.00</c:formatCode>
                <c:ptCount val="1"/>
                <c:pt idx="0">
                  <c:v>240766115.02000001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OUTUBRO!$D$48</c:f>
              <c:numCache>
                <c:formatCode>#,##0.00</c:formatCode>
                <c:ptCount val="1"/>
                <c:pt idx="0">
                  <c:v>14176800.629999999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OUTUBRO!$F$48</c:f>
              <c:numCache>
                <c:formatCode>#,##0.00</c:formatCode>
                <c:ptCount val="1"/>
                <c:pt idx="0">
                  <c:v>161688502.03999996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OUTUBRO!$H$48</c:f>
              <c:numCache>
                <c:formatCode>#,##0.00</c:formatCode>
                <c:ptCount val="1"/>
                <c:pt idx="0">
                  <c:v>79077612.979999989</c:v>
                </c:pt>
              </c:numCache>
            </c:numRef>
          </c:val>
        </c:ser>
        <c:axId val="151507712"/>
        <c:axId val="151509248"/>
      </c:barChart>
      <c:catAx>
        <c:axId val="151507712"/>
        <c:scaling>
          <c:orientation val="minMax"/>
        </c:scaling>
        <c:delete val="1"/>
        <c:axPos val="b"/>
        <c:tickLblPos val="none"/>
        <c:crossAx val="151509248"/>
        <c:crosses val="autoZero"/>
        <c:auto val="1"/>
        <c:lblAlgn val="ctr"/>
        <c:lblOffset val="100"/>
      </c:catAx>
      <c:valAx>
        <c:axId val="1515092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515077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6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37"/>
                  <c:y val="4.470544775872584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273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24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OUTUBRO!$B$50:$B$53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OUTUBRO!$C$50:$C$53</c:f>
              <c:numCache>
                <c:formatCode>_-* #,##0.00_-;\-* #,##0.00_-;_-* "-"??_-;_-@_-</c:formatCode>
                <c:ptCount val="4"/>
                <c:pt idx="0">
                  <c:v>98826938.599999964</c:v>
                </c:pt>
                <c:pt idx="1">
                  <c:v>35577971.590000004</c:v>
                </c:pt>
                <c:pt idx="2">
                  <c:v>27076553.900000006</c:v>
                </c:pt>
                <c:pt idx="3">
                  <c:v>207037.95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NOVEMBRO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18"/>
          <c:w val="0.59679330708661416"/>
          <c:h val="0.717919075144517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NOVEMBRO!$C$48</c:f>
              <c:numCache>
                <c:formatCode>#,##0.00</c:formatCode>
                <c:ptCount val="1"/>
                <c:pt idx="0">
                  <c:v>243783088.09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NOVEMBRO!$D$48</c:f>
              <c:numCache>
                <c:formatCode>#,##0.00</c:formatCode>
                <c:ptCount val="1"/>
                <c:pt idx="0">
                  <c:v>14648266.170000002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NOVEMBRO!$F$48</c:f>
              <c:numCache>
                <c:formatCode>#,##0.00</c:formatCode>
                <c:ptCount val="1"/>
                <c:pt idx="0">
                  <c:v>176336768.20999995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NOVEMBRO!$H$48</c:f>
              <c:numCache>
                <c:formatCode>#,##0.00</c:formatCode>
                <c:ptCount val="1"/>
                <c:pt idx="0">
                  <c:v>67446319.88000004</c:v>
                </c:pt>
              </c:numCache>
            </c:numRef>
          </c:val>
        </c:ser>
        <c:axId val="76489088"/>
        <c:axId val="76490624"/>
      </c:barChart>
      <c:catAx>
        <c:axId val="76489088"/>
        <c:scaling>
          <c:orientation val="minMax"/>
        </c:scaling>
        <c:delete val="1"/>
        <c:axPos val="b"/>
        <c:tickLblPos val="none"/>
        <c:crossAx val="76490624"/>
        <c:crosses val="autoZero"/>
        <c:auto val="1"/>
        <c:lblAlgn val="ctr"/>
        <c:lblOffset val="100"/>
      </c:catAx>
      <c:valAx>
        <c:axId val="764906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48908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NOVEMBRO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315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24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NOVEMBRO!$B$50:$B$53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NOVEMBRO!$C$50:$C$53</c:f>
              <c:numCache>
                <c:formatCode>_-* #,##0.00_-;\-* #,##0.00_-;_-* "-"??_-;_-@_-</c:formatCode>
                <c:ptCount val="4"/>
                <c:pt idx="0">
                  <c:v>107862374.85999997</c:v>
                </c:pt>
                <c:pt idx="1">
                  <c:v>39103289.18</c:v>
                </c:pt>
                <c:pt idx="2">
                  <c:v>28717538.380000003</c:v>
                </c:pt>
                <c:pt idx="3">
                  <c:v>653565.79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9"/>
          <c:w val="0.59679330708661416"/>
          <c:h val="0.717919075144514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144603392"/>
        <c:axId val="144613376"/>
      </c:barChart>
      <c:catAx>
        <c:axId val="144603392"/>
        <c:scaling>
          <c:orientation val="minMax"/>
        </c:scaling>
        <c:delete val="1"/>
        <c:axPos val="b"/>
        <c:tickLblPos val="none"/>
        <c:crossAx val="144613376"/>
        <c:crosses val="autoZero"/>
        <c:auto val="1"/>
        <c:lblAlgn val="ctr"/>
        <c:lblOffset val="100"/>
      </c:catAx>
      <c:valAx>
        <c:axId val="1446133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446033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32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4"/>
          <c:w val="0.59679330708661416"/>
          <c:h val="0.717919075144515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145998976"/>
        <c:axId val="146000512"/>
      </c:barChart>
      <c:catAx>
        <c:axId val="145998976"/>
        <c:scaling>
          <c:orientation val="minMax"/>
        </c:scaling>
        <c:delete val="1"/>
        <c:axPos val="b"/>
        <c:tickLblPos val="none"/>
        <c:crossAx val="146000512"/>
        <c:crosses val="autoZero"/>
        <c:auto val="1"/>
        <c:lblAlgn val="ctr"/>
        <c:lblOffset val="100"/>
      </c:catAx>
      <c:valAx>
        <c:axId val="1460005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4599897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43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63"/>
          <c:w val="0.59679330708661416"/>
          <c:h val="0.717919075144515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146202624"/>
        <c:axId val="146204160"/>
      </c:barChart>
      <c:catAx>
        <c:axId val="146202624"/>
        <c:scaling>
          <c:orientation val="minMax"/>
        </c:scaling>
        <c:delete val="1"/>
        <c:axPos val="b"/>
        <c:tickLblPos val="none"/>
        <c:crossAx val="146204160"/>
        <c:crosses val="autoZero"/>
        <c:auto val="1"/>
        <c:lblAlgn val="ctr"/>
        <c:lblOffset val="100"/>
      </c:catAx>
      <c:valAx>
        <c:axId val="1462041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462026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41"/>
                </c:manualLayout>
              </c:layout>
              <c:showPercent val="1"/>
            </c:dLbl>
            <c:dLbl>
              <c:idx val="1"/>
              <c:layout>
                <c:manualLayout>
                  <c:x val="4.9186570428696431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4"/>
          <c:w val="0.59679330708661416"/>
          <c:h val="0.717919075144515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146717312"/>
        <c:axId val="146727296"/>
      </c:barChart>
      <c:catAx>
        <c:axId val="146717312"/>
        <c:scaling>
          <c:orientation val="minMax"/>
        </c:scaling>
        <c:delete val="1"/>
        <c:axPos val="b"/>
        <c:tickLblPos val="none"/>
        <c:crossAx val="146727296"/>
        <c:crosses val="autoZero"/>
        <c:auto val="1"/>
        <c:lblAlgn val="ctr"/>
        <c:lblOffset val="100"/>
      </c:catAx>
      <c:valAx>
        <c:axId val="14672729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4671731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54</xdr:row>
      <xdr:rowOff>166684</xdr:rowOff>
    </xdr:from>
    <xdr:to>
      <xdr:col>9</xdr:col>
      <xdr:colOff>539750</xdr:colOff>
      <xdr:row>70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174624</xdr:rowOff>
    </xdr:from>
    <xdr:to>
      <xdr:col>2</xdr:col>
      <xdr:colOff>627062</xdr:colOff>
      <xdr:row>70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54</xdr:row>
      <xdr:rowOff>166684</xdr:rowOff>
    </xdr:from>
    <xdr:to>
      <xdr:col>9</xdr:col>
      <xdr:colOff>539750</xdr:colOff>
      <xdr:row>70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174624</xdr:rowOff>
    </xdr:from>
    <xdr:to>
      <xdr:col>2</xdr:col>
      <xdr:colOff>627062</xdr:colOff>
      <xdr:row>70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</xdr:colOff>
      <xdr:row>53</xdr:row>
      <xdr:rowOff>142872</xdr:rowOff>
    </xdr:from>
    <xdr:to>
      <xdr:col>9</xdr:col>
      <xdr:colOff>508000</xdr:colOff>
      <xdr:row>68</xdr:row>
      <xdr:rowOff>119060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53</xdr:row>
      <xdr:rowOff>142874</xdr:rowOff>
    </xdr:from>
    <xdr:to>
      <xdr:col>2</xdr:col>
      <xdr:colOff>627063</xdr:colOff>
      <xdr:row>68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80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89" t="s">
        <v>0</v>
      </c>
      <c r="B47" s="90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91" t="s">
        <v>76</v>
      </c>
      <c r="B48" s="91"/>
      <c r="C48" s="92"/>
      <c r="D48" s="92"/>
      <c r="E48" s="92"/>
      <c r="F48" s="92"/>
      <c r="G48" s="92"/>
      <c r="H48" s="92"/>
      <c r="I48" s="92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52" zoomScale="120" workbookViewId="0">
      <selection activeCell="I51" sqref="I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89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3" t="s">
        <v>72</v>
      </c>
    </row>
    <row r="4" spans="1:9" s="2" customFormat="1" ht="11.25">
      <c r="A4" s="63"/>
      <c r="B4" s="66" t="s">
        <v>71</v>
      </c>
      <c r="C4" s="75">
        <f>SUM(C5,C17,C25)</f>
        <v>234366318.02000001</v>
      </c>
      <c r="D4" s="75">
        <f t="shared" ref="D4:I4" si="0">SUM(D5,D17,D25)</f>
        <v>14144976.629999999</v>
      </c>
      <c r="E4" s="75">
        <f t="shared" si="0"/>
        <v>99.775520578792253</v>
      </c>
      <c r="F4" s="75">
        <f t="shared" si="0"/>
        <v>161481464.08999997</v>
      </c>
      <c r="G4" s="75">
        <f t="shared" si="0"/>
        <v>99.871952583277221</v>
      </c>
      <c r="H4" s="75">
        <f t="shared" si="0"/>
        <v>72884853.929999992</v>
      </c>
      <c r="I4" s="75">
        <f t="shared" si="0"/>
        <v>92.168758240633451</v>
      </c>
    </row>
    <row r="5" spans="1:9" s="2" customFormat="1" ht="11.25">
      <c r="A5" s="5"/>
      <c r="B5" s="6" t="s">
        <v>70</v>
      </c>
      <c r="C5" s="46">
        <f>SUM(C6:C16)</f>
        <v>147944465.74000001</v>
      </c>
      <c r="D5" s="79">
        <f t="shared" ref="D5:I5" si="1">SUM(D6:D16)</f>
        <v>9091737.9000000004</v>
      </c>
      <c r="E5" s="79">
        <f t="shared" si="1"/>
        <v>64.131097962686098</v>
      </c>
      <c r="F5" s="46">
        <f t="shared" si="1"/>
        <v>98826938.599999964</v>
      </c>
      <c r="G5" s="46">
        <f t="shared" si="1"/>
        <v>61.121809747208424</v>
      </c>
      <c r="H5" s="46">
        <f t="shared" si="1"/>
        <v>49117527.140000001</v>
      </c>
      <c r="I5" s="46">
        <f t="shared" si="1"/>
        <v>62.11306245728813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7330323.1900000004</v>
      </c>
      <c r="E6" s="71">
        <v>51.706470178384677</v>
      </c>
      <c r="F6" s="70">
        <v>74572776.699999988</v>
      </c>
      <c r="G6" s="70">
        <v>46.12126141260898</v>
      </c>
      <c r="H6" s="70">
        <v>33861689.040000007</v>
      </c>
      <c r="I6" s="70">
        <v>42.82082850498302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39219.69</v>
      </c>
      <c r="E7" s="57">
        <v>0.276646974332177</v>
      </c>
      <c r="F7" s="56">
        <v>334244.27999999997</v>
      </c>
      <c r="G7" s="56">
        <v>0.20672111856000225</v>
      </c>
      <c r="H7" s="56">
        <v>365755.72000000003</v>
      </c>
      <c r="I7" s="56">
        <v>0.4625275172285554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142539.12</v>
      </c>
      <c r="E8" s="71">
        <v>1.0054392646135422</v>
      </c>
      <c r="F8" s="70">
        <v>1237749.2400000002</v>
      </c>
      <c r="G8" s="70">
        <v>0.76551469299517327</v>
      </c>
      <c r="H8" s="70">
        <v>382250.75999999978</v>
      </c>
      <c r="I8" s="70">
        <v>0.4833868216238103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44945.47</v>
      </c>
      <c r="E9" s="57">
        <v>0.31703535355423845</v>
      </c>
      <c r="F9" s="56">
        <v>465515.89</v>
      </c>
      <c r="G9" s="56">
        <v>0.28790908699546025</v>
      </c>
      <c r="H9" s="56">
        <v>234484.11</v>
      </c>
      <c r="I9" s="56">
        <v>0.29652401123855959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1">
        <v>0</v>
      </c>
      <c r="F10" s="70">
        <v>44068.1</v>
      </c>
      <c r="G10" s="70">
        <v>2.7254937391341556E-2</v>
      </c>
      <c r="H10" s="70">
        <v>4525931.9000000004</v>
      </c>
      <c r="I10" s="70">
        <v>5.7234048037649785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159502.04999999999</v>
      </c>
      <c r="E11" s="57">
        <v>1.1250920018052055</v>
      </c>
      <c r="F11" s="56">
        <v>8152642.5499999998</v>
      </c>
      <c r="G11" s="56">
        <v>5.0421906611412144</v>
      </c>
      <c r="H11" s="56">
        <v>2847357.45</v>
      </c>
      <c r="I11" s="56">
        <v>3.6007124427493045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1">
        <v>0</v>
      </c>
      <c r="F12" s="70">
        <v>496003.82</v>
      </c>
      <c r="G12" s="70">
        <v>0.30676505363213402</v>
      </c>
      <c r="H12" s="70">
        <v>203996.18</v>
      </c>
      <c r="I12" s="70">
        <v>0.25796957231320805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1345351.97</v>
      </c>
      <c r="E13" s="57">
        <v>9.4898137112336602</v>
      </c>
      <c r="F13" s="56">
        <v>13172616.580000002</v>
      </c>
      <c r="G13" s="56">
        <v>8.1469099000875396</v>
      </c>
      <c r="H13" s="56">
        <v>5427383.4199999981</v>
      </c>
      <c r="I13" s="56">
        <v>6.8633627337394056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1">
        <v>0</v>
      </c>
      <c r="F14" s="70">
        <v>404.36</v>
      </c>
      <c r="G14" s="70">
        <v>2.5008580999777327E-4</v>
      </c>
      <c r="H14" s="70">
        <v>699595.64</v>
      </c>
      <c r="I14" s="70">
        <v>0.8846949391061395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7">
        <v>0</v>
      </c>
      <c r="F15" s="56">
        <v>0</v>
      </c>
      <c r="G15" s="56">
        <v>0</v>
      </c>
      <c r="H15" s="56">
        <v>120000</v>
      </c>
      <c r="I15" s="56">
        <v>0.15174964882962499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1">
        <v>0.21060047876260501</v>
      </c>
      <c r="F16" s="70">
        <v>350917.07999999996</v>
      </c>
      <c r="G16" s="70">
        <v>0.21703279798657971</v>
      </c>
      <c r="H16" s="70">
        <v>449082.92000000004</v>
      </c>
      <c r="I16" s="70">
        <v>0.56790146171152156</v>
      </c>
    </row>
    <row r="17" spans="1:9" s="2" customFormat="1" ht="11.25">
      <c r="A17" s="5"/>
      <c r="B17" s="6" t="s">
        <v>59</v>
      </c>
      <c r="C17" s="46">
        <f>SUM(C18:C24)</f>
        <v>36630493.280000001</v>
      </c>
      <c r="D17" s="79">
        <f t="shared" ref="D17:I17" si="2">SUM(D18:D24)</f>
        <v>3524580.44</v>
      </c>
      <c r="E17" s="79">
        <f t="shared" si="2"/>
        <v>24.86160687441367</v>
      </c>
      <c r="F17" s="46">
        <f t="shared" si="2"/>
        <v>35577971.590000004</v>
      </c>
      <c r="G17" s="46">
        <f t="shared" si="2"/>
        <v>22.004020781390132</v>
      </c>
      <c r="H17" s="46">
        <f t="shared" si="2"/>
        <v>1052521.69</v>
      </c>
      <c r="I17" s="46">
        <f t="shared" si="2"/>
        <v>1.3309983070255285</v>
      </c>
    </row>
    <row r="18" spans="1:9" s="2" customFormat="1" ht="11.25">
      <c r="A18" s="63" t="s">
        <v>58</v>
      </c>
      <c r="B18" s="65" t="s">
        <v>57</v>
      </c>
      <c r="C18" s="70">
        <v>35210493.280000001</v>
      </c>
      <c r="D18" s="71">
        <v>3516581.52</v>
      </c>
      <c r="E18" s="71">
        <v>24.805184270973278</v>
      </c>
      <c r="F18" s="70">
        <v>35210493.280000001</v>
      </c>
      <c r="G18" s="70">
        <v>21.776745307028271</v>
      </c>
      <c r="H18" s="70">
        <v>0</v>
      </c>
      <c r="I18" s="70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0.1780749628868292</v>
      </c>
      <c r="H19" s="56">
        <v>812073.26</v>
      </c>
      <c r="I19" s="56">
        <v>1.0269319335744063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1">
        <v>0</v>
      </c>
      <c r="F20" s="70">
        <v>7998.92</v>
      </c>
      <c r="G20" s="70">
        <v>4.9471173887312998E-3</v>
      </c>
      <c r="H20" s="70">
        <v>42001.08</v>
      </c>
      <c r="I20" s="70">
        <v>5.3113742837208218E-2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7">
        <v>0</v>
      </c>
      <c r="F21" s="56">
        <v>0</v>
      </c>
      <c r="G21" s="56">
        <v>0</v>
      </c>
      <c r="H21" s="56">
        <v>50000</v>
      </c>
      <c r="I21" s="56">
        <v>6.3229020345677081E-2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1">
        <v>0</v>
      </c>
      <c r="F22" s="70">
        <v>0</v>
      </c>
      <c r="G22" s="70">
        <v>0</v>
      </c>
      <c r="H22" s="70">
        <v>0</v>
      </c>
      <c r="I22" s="70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7">
        <v>5.6422603440392745E-2</v>
      </c>
      <c r="F23" s="56">
        <v>71552.649999999994</v>
      </c>
      <c r="G23" s="56">
        <v>4.4253394086302224E-2</v>
      </c>
      <c r="H23" s="56">
        <v>128447.35</v>
      </c>
      <c r="I23" s="56">
        <v>0.16243200212996611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1">
        <v>0</v>
      </c>
      <c r="F24" s="70">
        <v>0</v>
      </c>
      <c r="G24" s="70">
        <v>0</v>
      </c>
      <c r="H24" s="70">
        <v>20000</v>
      </c>
      <c r="I24" s="70">
        <v>2.5291608138270829E-2</v>
      </c>
    </row>
    <row r="25" spans="1:9" s="2" customFormat="1" ht="11.25">
      <c r="A25" s="5"/>
      <c r="B25" s="62" t="s">
        <v>49</v>
      </c>
      <c r="C25" s="46">
        <f>SUM(C26:C42)</f>
        <v>49791359</v>
      </c>
      <c r="D25" s="79">
        <f t="shared" ref="D25:I25" si="3">SUM(D26:D42)</f>
        <v>1528658.29</v>
      </c>
      <c r="E25" s="79">
        <f t="shared" si="3"/>
        <v>10.782815741692488</v>
      </c>
      <c r="F25" s="46">
        <f t="shared" si="3"/>
        <v>27076553.900000006</v>
      </c>
      <c r="G25" s="46">
        <f t="shared" si="3"/>
        <v>16.746122054678668</v>
      </c>
      <c r="H25" s="46">
        <f t="shared" si="3"/>
        <v>22714805.099999994</v>
      </c>
      <c r="I25" s="46">
        <f t="shared" si="3"/>
        <v>28.724697476319783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1">
        <v>0</v>
      </c>
      <c r="F26" s="70">
        <v>712312</v>
      </c>
      <c r="G26" s="70">
        <v>0.44054585886619307</v>
      </c>
      <c r="H26" s="70">
        <v>787688</v>
      </c>
      <c r="I26" s="70">
        <v>0.99609481156091373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165361.82</v>
      </c>
      <c r="E27" s="57">
        <v>1.1664255166999553</v>
      </c>
      <c r="F27" s="56">
        <v>639725.89</v>
      </c>
      <c r="G27" s="56">
        <v>0.39565329750023842</v>
      </c>
      <c r="H27" s="56">
        <v>910274.11</v>
      </c>
      <c r="I27" s="56">
        <v>1.1511148044266619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53780.69</v>
      </c>
      <c r="E28" s="71">
        <v>0.37935703127680936</v>
      </c>
      <c r="F28" s="70">
        <v>500902.39999999997</v>
      </c>
      <c r="G28" s="70">
        <v>0.30979469392083442</v>
      </c>
      <c r="H28" s="70">
        <v>1209097.6000000001</v>
      </c>
      <c r="I28" s="70">
        <v>1.5290011350061865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7">
        <v>0</v>
      </c>
      <c r="F29" s="56">
        <v>25064.400000000001</v>
      </c>
      <c r="G29" s="56">
        <v>1.5501658858710524E-2</v>
      </c>
      <c r="H29" s="56">
        <v>24935.599999999999</v>
      </c>
      <c r="I29" s="56">
        <v>3.1533071194633305E-2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3118.5</v>
      </c>
      <c r="E30" s="71">
        <v>2.1997205726381159E-2</v>
      </c>
      <c r="F30" s="70">
        <v>36807.800000000003</v>
      </c>
      <c r="G30" s="70">
        <v>2.2764636653566227E-2</v>
      </c>
      <c r="H30" s="70">
        <v>163192.20000000001</v>
      </c>
      <c r="I30" s="70">
        <v>0.20636965868111606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20000</v>
      </c>
      <c r="E31" s="57">
        <v>0.14107555380074496</v>
      </c>
      <c r="F31" s="56">
        <v>348137.31</v>
      </c>
      <c r="G31" s="56">
        <v>0.21531358482984442</v>
      </c>
      <c r="H31" s="56">
        <v>552750.68999999994</v>
      </c>
      <c r="I31" s="56">
        <v>0.69899769248194077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1">
        <v>0</v>
      </c>
      <c r="F32" s="70">
        <v>0</v>
      </c>
      <c r="G32" s="70">
        <v>0</v>
      </c>
      <c r="H32" s="70">
        <v>941831</v>
      </c>
      <c r="I32" s="70">
        <v>1.1910210292237877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3914.8</v>
      </c>
      <c r="E33" s="57">
        <v>2.761412890095782E-2</v>
      </c>
      <c r="F33" s="56">
        <v>544025</v>
      </c>
      <c r="G33" s="56">
        <v>0.33646486493233402</v>
      </c>
      <c r="H33" s="56">
        <v>1205975</v>
      </c>
      <c r="I33" s="56">
        <v>1.5250523562275582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1">
        <v>0</v>
      </c>
      <c r="F34" s="70">
        <v>7169718.7999999998</v>
      </c>
      <c r="G34" s="70">
        <v>4.4342786960981861</v>
      </c>
      <c r="H34" s="70">
        <v>7948.2000000001863</v>
      </c>
      <c r="I34" s="70">
        <v>1.0051137990230446E-2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73753.850000000006</v>
      </c>
      <c r="E35" s="57">
        <v>0.52024326168435375</v>
      </c>
      <c r="F35" s="56">
        <v>4220609.6399999997</v>
      </c>
      <c r="G35" s="56">
        <v>2.6103338127010831</v>
      </c>
      <c r="H35" s="56">
        <v>10609390.359999999</v>
      </c>
      <c r="I35" s="56">
        <v>13.416427178553405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875934.35999999987</v>
      </c>
      <c r="E36" s="71">
        <v>6.1786462465050551</v>
      </c>
      <c r="F36" s="70">
        <v>8453892.2200000007</v>
      </c>
      <c r="G36" s="70">
        <v>5.2285054987451121</v>
      </c>
      <c r="H36" s="70">
        <v>3246107.7799999993</v>
      </c>
      <c r="I36" s="70">
        <v>4.1049642973176121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3450.98</v>
      </c>
      <c r="E37" s="57">
        <v>2.4342445732764742E-2</v>
      </c>
      <c r="F37" s="56">
        <v>80557.759999999995</v>
      </c>
      <c r="G37" s="56">
        <v>4.9822812991409185E-2</v>
      </c>
      <c r="H37" s="56">
        <v>69442.240000000005</v>
      </c>
      <c r="I37" s="56">
        <v>8.781529611618781E-2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1">
        <v>0</v>
      </c>
      <c r="F38" s="70">
        <v>785789.78</v>
      </c>
      <c r="G38" s="70">
        <v>0.48598989420138505</v>
      </c>
      <c r="H38" s="70">
        <v>1446183.22</v>
      </c>
      <c r="I38" s="70">
        <v>1.8288149648191359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329343.28999999998</v>
      </c>
      <c r="E39" s="57">
        <v>2.3231143513654673</v>
      </c>
      <c r="F39" s="56">
        <v>3497519.28</v>
      </c>
      <c r="G39" s="56">
        <v>2.1631218273855688</v>
      </c>
      <c r="H39" s="56">
        <v>1002480.7200000002</v>
      </c>
      <c r="I39" s="56">
        <v>1.2677174768205803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1">
        <v>0</v>
      </c>
      <c r="F40" s="70">
        <v>0</v>
      </c>
      <c r="G40" s="70">
        <v>0</v>
      </c>
      <c r="H40" s="70">
        <v>100000</v>
      </c>
      <c r="I40" s="70">
        <v>0.12645804069135416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3.2469841292123588E-2</v>
      </c>
      <c r="H41" s="56">
        <v>326500</v>
      </c>
      <c r="I41" s="56">
        <v>0.41288550285727132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1">
        <v>0</v>
      </c>
      <c r="F42" s="70">
        <v>8991.6200000000008</v>
      </c>
      <c r="G42" s="70">
        <v>5.5610757020777973E-3</v>
      </c>
      <c r="H42" s="70">
        <v>111008.38</v>
      </c>
      <c r="I42" s="70">
        <v>0.14037902235121305</v>
      </c>
    </row>
    <row r="43" spans="1:9" s="2" customFormat="1" ht="11.25">
      <c r="A43" s="5"/>
      <c r="B43" s="62" t="s">
        <v>13</v>
      </c>
      <c r="C43" s="46">
        <f>SUM(C44:C47)</f>
        <v>6399797</v>
      </c>
      <c r="D43" s="46">
        <f t="shared" ref="D43:I43" si="4">SUM(D44:D47)</f>
        <v>31824</v>
      </c>
      <c r="E43" s="46">
        <f t="shared" si="4"/>
        <v>0.22447942120774536</v>
      </c>
      <c r="F43" s="46">
        <f t="shared" si="4"/>
        <v>207037.95</v>
      </c>
      <c r="G43" s="46">
        <f t="shared" si="4"/>
        <v>0.12804741672279274</v>
      </c>
      <c r="H43" s="46">
        <f t="shared" si="4"/>
        <v>6192759.0500000007</v>
      </c>
      <c r="I43" s="46">
        <f t="shared" si="4"/>
        <v>7.8312417593665167</v>
      </c>
    </row>
    <row r="44" spans="1:9" s="2" customFormat="1" ht="11.25">
      <c r="A44" s="63" t="s">
        <v>77</v>
      </c>
      <c r="B44" s="64" t="s">
        <v>78</v>
      </c>
      <c r="C44" s="85">
        <v>0</v>
      </c>
      <c r="D44" s="86">
        <v>0</v>
      </c>
      <c r="E44" s="87">
        <v>0</v>
      </c>
      <c r="F44" s="85">
        <v>0</v>
      </c>
      <c r="G44" s="87">
        <v>0</v>
      </c>
      <c r="H44" s="85">
        <v>0</v>
      </c>
      <c r="I44" s="88">
        <v>0</v>
      </c>
    </row>
    <row r="45" spans="1:9" s="2" customFormat="1" ht="11.25">
      <c r="A45" s="5" t="s">
        <v>12</v>
      </c>
      <c r="B45" s="61" t="s">
        <v>11</v>
      </c>
      <c r="C45" s="85">
        <v>3500000</v>
      </c>
      <c r="D45" s="86">
        <v>0</v>
      </c>
      <c r="E45" s="87">
        <v>0</v>
      </c>
      <c r="F45" s="85">
        <v>100000</v>
      </c>
      <c r="G45" s="87">
        <v>6.1847316746902074E-2</v>
      </c>
      <c r="H45" s="85">
        <v>3400000</v>
      </c>
      <c r="I45" s="88">
        <v>4.2995733835060408</v>
      </c>
    </row>
    <row r="46" spans="1:9" s="2" customFormat="1" ht="11.25">
      <c r="A46" s="63" t="s">
        <v>10</v>
      </c>
      <c r="B46" s="64" t="s">
        <v>9</v>
      </c>
      <c r="C46" s="85">
        <v>2384929.08</v>
      </c>
      <c r="D46" s="86">
        <v>31824</v>
      </c>
      <c r="E46" s="87">
        <v>0.22447942120774536</v>
      </c>
      <c r="F46" s="85">
        <v>92170.03</v>
      </c>
      <c r="G46" s="87">
        <v>5.7004690399814671E-2</v>
      </c>
      <c r="H46" s="85">
        <v>2292759.0500000003</v>
      </c>
      <c r="I46" s="88">
        <v>2.8993781724037051</v>
      </c>
    </row>
    <row r="47" spans="1:9" s="2" customFormat="1" ht="12" thickBot="1">
      <c r="A47" s="5" t="s">
        <v>8</v>
      </c>
      <c r="B47" s="61" t="s">
        <v>7</v>
      </c>
      <c r="C47" s="85">
        <v>514867.92</v>
      </c>
      <c r="D47" s="86">
        <v>0</v>
      </c>
      <c r="E47" s="87">
        <v>0</v>
      </c>
      <c r="F47" s="85">
        <v>14867.92</v>
      </c>
      <c r="G47" s="87">
        <v>9.1954095760760027E-3</v>
      </c>
      <c r="H47" s="85">
        <v>500000</v>
      </c>
      <c r="I47" s="88">
        <v>0.63229020345677078</v>
      </c>
    </row>
    <row r="48" spans="1:9" s="2" customFormat="1" ht="16.5" customHeight="1" thickTop="1" thickBot="1">
      <c r="A48" s="89" t="s">
        <v>0</v>
      </c>
      <c r="B48" s="90"/>
      <c r="C48" s="81">
        <f t="shared" ref="C48:I48" si="5">C4+C43</f>
        <v>240766115.02000001</v>
      </c>
      <c r="D48" s="81">
        <f t="shared" si="5"/>
        <v>14176800.629999999</v>
      </c>
      <c r="E48" s="81">
        <f t="shared" si="5"/>
        <v>100</v>
      </c>
      <c r="F48" s="81">
        <f t="shared" si="5"/>
        <v>161688502.03999996</v>
      </c>
      <c r="G48" s="81">
        <f t="shared" si="5"/>
        <v>100.00000000000001</v>
      </c>
      <c r="H48" s="81">
        <f t="shared" si="5"/>
        <v>79077612.979999989</v>
      </c>
      <c r="I48" s="81">
        <f t="shared" si="5"/>
        <v>99.999999999999972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14"/>
    </row>
    <row r="50" spans="1:10" s="2" customFormat="1" ht="16.5" customHeight="1">
      <c r="A50" s="9"/>
      <c r="B50" s="9" t="s">
        <v>6</v>
      </c>
      <c r="C50" s="14">
        <f>F5</f>
        <v>98826938.599999964</v>
      </c>
      <c r="D50" s="14"/>
      <c r="E50" s="14"/>
      <c r="F50" s="14"/>
      <c r="G50" s="14"/>
      <c r="H50" s="14"/>
      <c r="I50" s="14"/>
      <c r="J50" s="14"/>
    </row>
    <row r="51" spans="1:10" s="2" customFormat="1" ht="16.5" customHeight="1">
      <c r="A51" s="9"/>
      <c r="B51" s="9" t="s">
        <v>5</v>
      </c>
      <c r="C51" s="14">
        <f>F17</f>
        <v>35577971.590000004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27076553.900000006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207037.95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161688502.03999996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abSelected="1" topLeftCell="A45" zoomScale="120" workbookViewId="0">
      <selection activeCell="H52" sqref="H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90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4" t="s">
        <v>72</v>
      </c>
    </row>
    <row r="4" spans="1:9" s="2" customFormat="1" ht="11.25">
      <c r="A4" s="63"/>
      <c r="B4" s="66" t="s">
        <v>71</v>
      </c>
      <c r="C4" s="75">
        <v>237383291.09</v>
      </c>
      <c r="D4" s="76">
        <v>14201738.330000002</v>
      </c>
      <c r="E4" s="76">
        <v>96.951667625247694</v>
      </c>
      <c r="F4" s="75">
        <v>175683202.41999996</v>
      </c>
      <c r="G4" s="75">
        <v>99.629364994813983</v>
      </c>
      <c r="H4" s="75">
        <v>61700088.670000046</v>
      </c>
      <c r="I4" s="75">
        <v>91.480289480250917</v>
      </c>
    </row>
    <row r="5" spans="1:9" s="2" customFormat="1" ht="11.25">
      <c r="A5" s="5"/>
      <c r="B5" s="6" t="s">
        <v>70</v>
      </c>
      <c r="C5" s="46">
        <v>147444465.74000001</v>
      </c>
      <c r="D5" s="79">
        <v>9035436.2600000016</v>
      </c>
      <c r="E5" s="79">
        <v>61.682632982904082</v>
      </c>
      <c r="F5" s="46">
        <v>107862374.85999997</v>
      </c>
      <c r="G5" s="46">
        <v>61.168397240640346</v>
      </c>
      <c r="H5" s="46">
        <v>39582090.88000004</v>
      </c>
      <c r="I5" s="46">
        <v>58.686805967210951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7376959.1799999997</v>
      </c>
      <c r="E6" s="71">
        <v>50.360630359845501</v>
      </c>
      <c r="F6" s="70">
        <v>81949735.87999998</v>
      </c>
      <c r="G6" s="70">
        <v>46.473425089885858</v>
      </c>
      <c r="H6" s="70">
        <v>26484729.860000014</v>
      </c>
      <c r="I6" s="70">
        <v>39.26786503269777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39219.69</v>
      </c>
      <c r="E7" s="57">
        <v>0.26774288195501844</v>
      </c>
      <c r="F7" s="56">
        <v>373463.97</v>
      </c>
      <c r="G7" s="56">
        <v>0.21179018635253691</v>
      </c>
      <c r="H7" s="56">
        <v>326536.03000000003</v>
      </c>
      <c r="I7" s="56">
        <v>0.48414210083066128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17634.36</v>
      </c>
      <c r="E8" s="71">
        <v>0.12038530564194409</v>
      </c>
      <c r="F8" s="70">
        <v>1255383.6000000003</v>
      </c>
      <c r="G8" s="70">
        <v>0.71192390148886053</v>
      </c>
      <c r="H8" s="70">
        <v>364616.39999999967</v>
      </c>
      <c r="I8" s="70">
        <v>0.54060236444141407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38151.33</v>
      </c>
      <c r="E9" s="57">
        <v>0.26044945905021055</v>
      </c>
      <c r="F9" s="56">
        <v>503667.22000000003</v>
      </c>
      <c r="G9" s="56">
        <v>0.28562802024373124</v>
      </c>
      <c r="H9" s="56">
        <v>196332.77999999997</v>
      </c>
      <c r="I9" s="56">
        <v>0.29109487418930158</v>
      </c>
    </row>
    <row r="10" spans="1:9" s="2" customFormat="1" ht="11.25">
      <c r="A10" s="63" t="s">
        <v>56</v>
      </c>
      <c r="B10" s="65" t="s">
        <v>7</v>
      </c>
      <c r="C10" s="70">
        <v>4070000</v>
      </c>
      <c r="D10" s="71">
        <v>5056.93</v>
      </c>
      <c r="E10" s="71">
        <v>3.4522379244833173E-2</v>
      </c>
      <c r="F10" s="70">
        <v>49125.03</v>
      </c>
      <c r="G10" s="70">
        <v>2.7858642584113184E-2</v>
      </c>
      <c r="H10" s="70">
        <v>4020874.97</v>
      </c>
      <c r="I10" s="70">
        <v>5.9615928299037071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79336.83</v>
      </c>
      <c r="E11" s="57">
        <v>0.54161242756827921</v>
      </c>
      <c r="F11" s="56">
        <v>8231979.3799999999</v>
      </c>
      <c r="G11" s="56">
        <v>4.6683283716510626</v>
      </c>
      <c r="H11" s="56">
        <v>2768020.62</v>
      </c>
      <c r="I11" s="56">
        <v>4.1040350680731601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97000</v>
      </c>
      <c r="E12" s="71">
        <v>0.66219441177726768</v>
      </c>
      <c r="F12" s="70">
        <v>593003.82000000007</v>
      </c>
      <c r="G12" s="70">
        <v>0.33629051162704204</v>
      </c>
      <c r="H12" s="70">
        <v>106996.17999999993</v>
      </c>
      <c r="I12" s="70">
        <v>0.15863901868977687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1345744.55</v>
      </c>
      <c r="E13" s="57">
        <v>9.1870569143269449</v>
      </c>
      <c r="F13" s="56">
        <v>14518361.130000003</v>
      </c>
      <c r="G13" s="56">
        <v>8.2333147405253833</v>
      </c>
      <c r="H13" s="56">
        <v>4081638.8699999973</v>
      </c>
      <c r="I13" s="56">
        <v>6.051685069344062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1">
        <v>0</v>
      </c>
      <c r="F14" s="70">
        <v>404.36</v>
      </c>
      <c r="G14" s="70">
        <v>2.2931122312417937E-4</v>
      </c>
      <c r="H14" s="70">
        <v>699595.64</v>
      </c>
      <c r="I14" s="70">
        <v>1.0372628799387651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6822.58</v>
      </c>
      <c r="E15" s="57">
        <v>4.6576024225807741E-2</v>
      </c>
      <c r="F15" s="56">
        <v>6822.58</v>
      </c>
      <c r="G15" s="56">
        <v>3.8690626290003058E-3</v>
      </c>
      <c r="H15" s="56">
        <v>113177.42</v>
      </c>
      <c r="I15" s="56">
        <v>0.16780369959601116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29510.81</v>
      </c>
      <c r="E16" s="71">
        <v>0.20146281926825471</v>
      </c>
      <c r="F16" s="70">
        <v>380427.88999999996</v>
      </c>
      <c r="G16" s="70">
        <v>0.21573940242964376</v>
      </c>
      <c r="H16" s="70">
        <v>419572.11000000004</v>
      </c>
      <c r="I16" s="70">
        <v>0.62208302950627925</v>
      </c>
    </row>
    <row r="17" spans="1:9" s="2" customFormat="1" ht="11.25">
      <c r="A17" s="5"/>
      <c r="B17" s="6" t="s">
        <v>59</v>
      </c>
      <c r="C17" s="46">
        <v>40147466.349999994</v>
      </c>
      <c r="D17" s="79">
        <v>3525317.5900000003</v>
      </c>
      <c r="E17" s="79">
        <v>24.066449565341287</v>
      </c>
      <c r="F17" s="46">
        <v>39103289.18</v>
      </c>
      <c r="G17" s="46">
        <v>22.175346399357725</v>
      </c>
      <c r="H17" s="46">
        <v>1044177.1699999943</v>
      </c>
      <c r="I17" s="46">
        <v>1.5481603323321218</v>
      </c>
    </row>
    <row r="18" spans="1:9" s="2" customFormat="1" ht="11.25">
      <c r="A18" s="63" t="s">
        <v>58</v>
      </c>
      <c r="B18" s="65" t="s">
        <v>57</v>
      </c>
      <c r="C18" s="70">
        <v>38727466.349999994</v>
      </c>
      <c r="D18" s="71">
        <v>3516973.0700000003</v>
      </c>
      <c r="E18" s="71">
        <v>24.009483642527229</v>
      </c>
      <c r="F18" s="70">
        <v>38727466.349999994</v>
      </c>
      <c r="G18" s="70">
        <v>21.9622185112746</v>
      </c>
      <c r="H18" s="70">
        <v>0</v>
      </c>
      <c r="I18" s="70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0.16328230517251355</v>
      </c>
      <c r="H19" s="56">
        <v>812073.26</v>
      </c>
      <c r="I19" s="56">
        <v>1.2040290136583205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1">
        <v>0</v>
      </c>
      <c r="F20" s="70">
        <v>7998.92</v>
      </c>
      <c r="G20" s="70">
        <v>4.5361611654774481E-3</v>
      </c>
      <c r="H20" s="70">
        <v>42001.08</v>
      </c>
      <c r="I20" s="70">
        <v>6.2273345787773146E-2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7">
        <v>0</v>
      </c>
      <c r="F21" s="56">
        <v>0</v>
      </c>
      <c r="G21" s="56">
        <v>0</v>
      </c>
      <c r="H21" s="56">
        <v>50000</v>
      </c>
      <c r="I21" s="56">
        <v>7.41330291837414E-2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1">
        <v>0</v>
      </c>
      <c r="F22" s="70">
        <v>0</v>
      </c>
      <c r="G22" s="70">
        <v>0</v>
      </c>
      <c r="H22" s="70">
        <v>0</v>
      </c>
      <c r="I22" s="70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8344.52</v>
      </c>
      <c r="E23" s="57">
        <v>5.6965922814058198E-2</v>
      </c>
      <c r="F23" s="56">
        <v>79897.17</v>
      </c>
      <c r="G23" s="56">
        <v>4.5309421745129315E-2</v>
      </c>
      <c r="H23" s="56">
        <v>120102.83</v>
      </c>
      <c r="I23" s="56">
        <v>0.17807173202879867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1">
        <v>0</v>
      </c>
      <c r="F24" s="70">
        <v>0</v>
      </c>
      <c r="G24" s="70">
        <v>0</v>
      </c>
      <c r="H24" s="70">
        <v>20000</v>
      </c>
      <c r="I24" s="70">
        <v>2.9653211673496563E-2</v>
      </c>
    </row>
    <row r="25" spans="1:9" s="2" customFormat="1" ht="11.25">
      <c r="A25" s="5"/>
      <c r="B25" s="62" t="s">
        <v>49</v>
      </c>
      <c r="C25" s="46">
        <v>49791359</v>
      </c>
      <c r="D25" s="79">
        <v>1640984.48</v>
      </c>
      <c r="E25" s="79">
        <v>11.202585077002324</v>
      </c>
      <c r="F25" s="46">
        <v>28717538.380000003</v>
      </c>
      <c r="G25" s="46">
        <v>16.28562135481592</v>
      </c>
      <c r="H25" s="46">
        <v>21073820.619999997</v>
      </c>
      <c r="I25" s="46">
        <v>31.245323180707825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87840.24</v>
      </c>
      <c r="E26" s="71">
        <v>0.59966305213581461</v>
      </c>
      <c r="F26" s="70">
        <v>800152.24</v>
      </c>
      <c r="G26" s="70">
        <v>0.453763697793926</v>
      </c>
      <c r="H26" s="70">
        <v>699847.76</v>
      </c>
      <c r="I26" s="70">
        <v>1.0376366883251209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60000</v>
      </c>
      <c r="E27" s="57">
        <v>0.40960479079006246</v>
      </c>
      <c r="F27" s="56">
        <v>699725.89</v>
      </c>
      <c r="G27" s="56">
        <v>0.39681224574031804</v>
      </c>
      <c r="H27" s="56">
        <v>850274.11</v>
      </c>
      <c r="I27" s="56">
        <v>1.2606679082161949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38334.49</v>
      </c>
      <c r="E28" s="71">
        <v>0.26169984594156231</v>
      </c>
      <c r="F28" s="70">
        <v>539236.89</v>
      </c>
      <c r="G28" s="70">
        <v>0.30579946285383958</v>
      </c>
      <c r="H28" s="70">
        <v>1170763.1099999999</v>
      </c>
      <c r="I28" s="70">
        <v>1.7358443160175567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7">
        <v>0</v>
      </c>
      <c r="F29" s="56">
        <v>25064.400000000001</v>
      </c>
      <c r="G29" s="56">
        <v>1.4213938621212983E-2</v>
      </c>
      <c r="H29" s="56">
        <v>24935.599999999999</v>
      </c>
      <c r="I29" s="56">
        <v>3.697103125028204E-2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3775</v>
      </c>
      <c r="E30" s="71">
        <v>2.5770968087208093E-2</v>
      </c>
      <c r="F30" s="70">
        <v>40582.800000000003</v>
      </c>
      <c r="G30" s="70">
        <v>2.3014372108526925E-2</v>
      </c>
      <c r="H30" s="70">
        <v>159417.20000000001</v>
      </c>
      <c r="I30" s="70">
        <v>0.23636159879980684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40000</v>
      </c>
      <c r="E31" s="57">
        <v>0.27306986052670834</v>
      </c>
      <c r="F31" s="56">
        <v>388137.31</v>
      </c>
      <c r="G31" s="56">
        <v>0.2201113890993886</v>
      </c>
      <c r="H31" s="56">
        <v>512750.69</v>
      </c>
      <c r="I31" s="56">
        <v>0.76023523731507092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1">
        <v>0</v>
      </c>
      <c r="F32" s="70">
        <v>0</v>
      </c>
      <c r="G32" s="70">
        <v>0</v>
      </c>
      <c r="H32" s="70">
        <v>941831</v>
      </c>
      <c r="I32" s="70">
        <v>1.3964157001830471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16699.420000000002</v>
      </c>
      <c r="E33" s="57">
        <v>0.11400270725692309</v>
      </c>
      <c r="F33" s="56">
        <v>560724.42000000004</v>
      </c>
      <c r="G33" s="56">
        <v>0.31798497028834721</v>
      </c>
      <c r="H33" s="56">
        <v>1189275.58</v>
      </c>
      <c r="I33" s="56">
        <v>1.7632920255930198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1">
        <v>0</v>
      </c>
      <c r="F34" s="70">
        <v>7169718.7999999998</v>
      </c>
      <c r="G34" s="70">
        <v>4.065923898220456</v>
      </c>
      <c r="H34" s="70">
        <v>7948.2000000001863</v>
      </c>
      <c r="I34" s="70">
        <v>1.1784482851164544E-2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111918.61</v>
      </c>
      <c r="E35" s="57">
        <v>0.76403998057607658</v>
      </c>
      <c r="F35" s="56">
        <v>4332528.25</v>
      </c>
      <c r="G35" s="56">
        <v>2.4569624894340696</v>
      </c>
      <c r="H35" s="56">
        <v>10497471.75</v>
      </c>
      <c r="I35" s="56">
        <v>15.56418759196502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878569.2</v>
      </c>
      <c r="E36" s="71">
        <v>5.997769222676542</v>
      </c>
      <c r="F36" s="70">
        <v>9332461.4200000018</v>
      </c>
      <c r="G36" s="70">
        <v>5.2924081090597896</v>
      </c>
      <c r="H36" s="70">
        <v>2367538.5799999982</v>
      </c>
      <c r="I36" s="70">
        <v>3.5102561328954707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53670.18</v>
      </c>
      <c r="E37" s="57">
        <v>0.36639271417608321</v>
      </c>
      <c r="F37" s="56">
        <v>134227.94</v>
      </c>
      <c r="G37" s="56">
        <v>7.6120222323768333E-2</v>
      </c>
      <c r="H37" s="56">
        <v>15772.059999999998</v>
      </c>
      <c r="I37" s="56">
        <v>2.3384611685354405E-2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10985.419999999998</v>
      </c>
      <c r="E38" s="71">
        <v>7.4994677680682784E-2</v>
      </c>
      <c r="F38" s="70">
        <v>796775.20000000007</v>
      </c>
      <c r="G38" s="70">
        <v>0.45184858954152896</v>
      </c>
      <c r="H38" s="70">
        <v>1435197.7999999998</v>
      </c>
      <c r="I38" s="70">
        <v>2.1279112078368292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339191.92000000004</v>
      </c>
      <c r="E39" s="57">
        <v>2.3155772571546605</v>
      </c>
      <c r="F39" s="56">
        <v>3836711.1999999993</v>
      </c>
      <c r="G39" s="56">
        <v>2.1757862747211343</v>
      </c>
      <c r="H39" s="56">
        <v>663288.80000000075</v>
      </c>
      <c r="I39" s="56">
        <v>0.98343215935297734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1">
        <v>0</v>
      </c>
      <c r="F40" s="70">
        <v>0</v>
      </c>
      <c r="G40" s="70">
        <v>0</v>
      </c>
      <c r="H40" s="70">
        <v>100000</v>
      </c>
      <c r="I40" s="70">
        <v>0.1482660583674828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2.977257694633351E-2</v>
      </c>
      <c r="H41" s="56">
        <v>326500</v>
      </c>
      <c r="I41" s="56">
        <v>0.48408868056983134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1">
        <v>0</v>
      </c>
      <c r="F42" s="70">
        <v>8991.6200000000008</v>
      </c>
      <c r="G42" s="70">
        <v>5.0991180632798351E-3</v>
      </c>
      <c r="H42" s="70">
        <v>111008.38</v>
      </c>
      <c r="I42" s="70">
        <v>0.16458774948359711</v>
      </c>
    </row>
    <row r="43" spans="1:9" s="2" customFormat="1" ht="11.25">
      <c r="A43" s="5"/>
      <c r="B43" s="62" t="s">
        <v>13</v>
      </c>
      <c r="C43" s="46">
        <v>6399797</v>
      </c>
      <c r="D43" s="79">
        <v>446527.84</v>
      </c>
      <c r="E43" s="79">
        <v>3.0483323747523081</v>
      </c>
      <c r="F43" s="46">
        <v>653565.79</v>
      </c>
      <c r="G43" s="46">
        <v>0.37063500518602377</v>
      </c>
      <c r="H43" s="46">
        <v>5746231.21</v>
      </c>
      <c r="I43" s="46">
        <v>8.5197105197491148</v>
      </c>
    </row>
    <row r="44" spans="1:9" s="2" customFormat="1" ht="11.25">
      <c r="A44" s="63" t="s">
        <v>77</v>
      </c>
      <c r="B44" s="64" t="s">
        <v>78</v>
      </c>
      <c r="C44" s="70">
        <v>0</v>
      </c>
      <c r="D44" s="71">
        <v>0</v>
      </c>
      <c r="E44" s="71">
        <v>0</v>
      </c>
      <c r="F44" s="70">
        <v>0</v>
      </c>
      <c r="G44" s="70">
        <v>0</v>
      </c>
      <c r="H44" s="70">
        <v>0</v>
      </c>
      <c r="I44" s="70">
        <v>0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57">
        <v>0</v>
      </c>
      <c r="F45" s="56">
        <v>100000</v>
      </c>
      <c r="G45" s="56">
        <v>5.6709670373968589E-2</v>
      </c>
      <c r="H45" s="56">
        <v>3400000</v>
      </c>
      <c r="I45" s="56">
        <v>5.0410459844944153</v>
      </c>
    </row>
    <row r="46" spans="1:9" s="2" customFormat="1" ht="11.25">
      <c r="A46" s="63" t="s">
        <v>10</v>
      </c>
      <c r="B46" s="64" t="s">
        <v>9</v>
      </c>
      <c r="C46" s="70">
        <v>2384929.08</v>
      </c>
      <c r="D46" s="71">
        <v>446527.84</v>
      </c>
      <c r="E46" s="71">
        <v>3.0483323747523081</v>
      </c>
      <c r="F46" s="70">
        <v>538697.87</v>
      </c>
      <c r="G46" s="70">
        <v>0.30549378638858982</v>
      </c>
      <c r="H46" s="70">
        <v>1846231.21</v>
      </c>
      <c r="I46" s="70">
        <v>2.7373342434172843</v>
      </c>
    </row>
    <row r="47" spans="1:9" s="2" customFormat="1" ht="12" thickBot="1">
      <c r="A47" s="5" t="s">
        <v>8</v>
      </c>
      <c r="B47" s="61" t="s">
        <v>7</v>
      </c>
      <c r="C47" s="56">
        <v>514867.92</v>
      </c>
      <c r="D47" s="57">
        <v>0</v>
      </c>
      <c r="E47" s="57">
        <v>0</v>
      </c>
      <c r="F47" s="56">
        <v>14867.92</v>
      </c>
      <c r="G47" s="56">
        <v>8.4315484234653501E-3</v>
      </c>
      <c r="H47" s="56">
        <v>500000</v>
      </c>
      <c r="I47" s="56">
        <v>0.74133029183741406</v>
      </c>
    </row>
    <row r="48" spans="1:9" s="2" customFormat="1" ht="16.5" customHeight="1" thickTop="1" thickBot="1">
      <c r="A48" s="89" t="s">
        <v>0</v>
      </c>
      <c r="B48" s="90"/>
      <c r="C48" s="81">
        <f>SUM(C43,C4)</f>
        <v>243783088.09</v>
      </c>
      <c r="D48" s="81">
        <f>SUM(D43,D4)</f>
        <v>14648266.170000002</v>
      </c>
      <c r="E48" s="81">
        <f t="shared" ref="E48:I48" si="0">SUM(E43,E4)</f>
        <v>100</v>
      </c>
      <c r="F48" s="81">
        <f t="shared" si="0"/>
        <v>176336768.20999995</v>
      </c>
      <c r="G48" s="81">
        <f>SUM(G43,G4)</f>
        <v>100</v>
      </c>
      <c r="H48" s="81">
        <f t="shared" si="0"/>
        <v>67446319.88000004</v>
      </c>
      <c r="I48" s="81">
        <f t="shared" si="0"/>
        <v>100.00000000000003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14"/>
    </row>
    <row r="50" spans="1:10" s="2" customFormat="1" ht="16.5" customHeight="1">
      <c r="A50" s="9"/>
      <c r="B50" s="9" t="s">
        <v>6</v>
      </c>
      <c r="C50" s="14">
        <f>F5</f>
        <v>107862374.85999997</v>
      </c>
      <c r="D50" s="14"/>
      <c r="E50" s="14"/>
      <c r="F50" s="14"/>
      <c r="G50" s="14"/>
      <c r="H50" s="14"/>
      <c r="I50" s="14"/>
      <c r="J50" s="14"/>
    </row>
    <row r="51" spans="1:10" s="2" customFormat="1" ht="16.5" customHeight="1">
      <c r="A51" s="9"/>
      <c r="B51" s="9" t="s">
        <v>5</v>
      </c>
      <c r="C51" s="14">
        <f>F17</f>
        <v>39103289.18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28717538.380000003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653565.79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176336768.20999995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81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89" t="s">
        <v>0</v>
      </c>
      <c r="B50" s="90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91" t="s">
        <v>76</v>
      </c>
      <c r="B51" s="91"/>
      <c r="C51" s="92"/>
      <c r="D51" s="92"/>
      <c r="E51" s="92"/>
      <c r="F51" s="92"/>
      <c r="G51" s="92"/>
      <c r="H51" s="92"/>
      <c r="I51" s="92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82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89" t="s">
        <v>0</v>
      </c>
      <c r="B49" s="90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91" t="s">
        <v>76</v>
      </c>
      <c r="B50" s="91"/>
      <c r="C50" s="92"/>
      <c r="D50" s="92"/>
      <c r="E50" s="92"/>
      <c r="F50" s="92"/>
      <c r="G50" s="92"/>
      <c r="H50" s="92"/>
      <c r="I50" s="92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83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89" t="s">
        <v>0</v>
      </c>
      <c r="B47" s="90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91" t="s">
        <v>76</v>
      </c>
      <c r="B48" s="91"/>
      <c r="C48" s="92"/>
      <c r="D48" s="92"/>
      <c r="E48" s="92"/>
      <c r="F48" s="92"/>
      <c r="G48" s="92"/>
      <c r="H48" s="92"/>
      <c r="I48" s="92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84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89" t="s">
        <v>0</v>
      </c>
      <c r="B48" s="90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85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75">
        <v>213129007.02000001</v>
      </c>
      <c r="D4" s="76">
        <v>16530990.610000003</v>
      </c>
      <c r="E4" s="77">
        <v>99.990524151949998</v>
      </c>
      <c r="F4" s="75">
        <v>100177319.38999999</v>
      </c>
      <c r="G4" s="77">
        <v>99.842728873162841</v>
      </c>
      <c r="H4" s="75">
        <v>112951687.63000003</v>
      </c>
      <c r="I4" s="78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79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79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79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79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89" t="s">
        <v>0</v>
      </c>
      <c r="B48" s="90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8" zoomScale="120" workbookViewId="0">
      <selection activeCell="L56" sqref="L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86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74" t="s">
        <v>72</v>
      </c>
    </row>
    <row r="4" spans="1:9" s="2" customFormat="1" ht="11.25">
      <c r="A4" s="63"/>
      <c r="B4" s="66" t="s">
        <v>71</v>
      </c>
      <c r="C4" s="75">
        <v>217808388.06</v>
      </c>
      <c r="D4" s="76">
        <v>17894272.689999998</v>
      </c>
      <c r="E4" s="77">
        <v>99.983384036188681</v>
      </c>
      <c r="F4" s="75">
        <v>118071592.08</v>
      </c>
      <c r="G4" s="77">
        <v>99.864020337162501</v>
      </c>
      <c r="H4" s="75">
        <v>99736795.980000004</v>
      </c>
      <c r="I4" s="78">
        <v>89.069939456923478</v>
      </c>
    </row>
    <row r="5" spans="1:9" s="2" customFormat="1" ht="11.25">
      <c r="A5" s="5"/>
      <c r="B5" s="6" t="s">
        <v>70</v>
      </c>
      <c r="C5" s="46">
        <v>147944465.74000001</v>
      </c>
      <c r="D5" s="79">
        <v>11721050.519999998</v>
      </c>
      <c r="E5" s="47">
        <v>65.490803440345303</v>
      </c>
      <c r="F5" s="46">
        <v>70581517.849999994</v>
      </c>
      <c r="G5" s="47">
        <v>59.697290515269877</v>
      </c>
      <c r="H5" s="46">
        <v>77362947.890000015</v>
      </c>
      <c r="I5" s="48">
        <v>69.088975809421498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9467322.5299999993</v>
      </c>
      <c r="E6" s="72">
        <v>52.898207192317656</v>
      </c>
      <c r="F6" s="70">
        <v>52656819.539999999</v>
      </c>
      <c r="G6" s="72">
        <v>44.536722210622159</v>
      </c>
      <c r="H6" s="70">
        <v>55777646.199999996</v>
      </c>
      <c r="I6" s="73">
        <v>49.812223475475811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40213.83</v>
      </c>
      <c r="E7" s="58">
        <v>0.22469283206480556</v>
      </c>
      <c r="F7" s="56">
        <v>209545.63</v>
      </c>
      <c r="G7" s="58">
        <v>0.17723203936900389</v>
      </c>
      <c r="H7" s="56">
        <v>490454.37</v>
      </c>
      <c r="I7" s="59">
        <v>0.43800024467442839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0</v>
      </c>
      <c r="E8" s="72">
        <v>0</v>
      </c>
      <c r="F8" s="70">
        <v>684304.58000000007</v>
      </c>
      <c r="G8" s="72">
        <v>0.57877941078012307</v>
      </c>
      <c r="H8" s="70">
        <v>935695.41999999993</v>
      </c>
      <c r="I8" s="73">
        <v>0.83562273673031395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52063.75</v>
      </c>
      <c r="E9" s="58">
        <v>0.29090368749790857</v>
      </c>
      <c r="F9" s="56">
        <v>327825.8</v>
      </c>
      <c r="G9" s="58">
        <v>0.27727247326405802</v>
      </c>
      <c r="H9" s="56">
        <v>372174.2</v>
      </c>
      <c r="I9" s="59">
        <v>0.33237014620036853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-6198.31</v>
      </c>
      <c r="E10" s="72">
        <v>-3.4632757633769398E-2</v>
      </c>
      <c r="F10" s="70">
        <v>18311.079999999998</v>
      </c>
      <c r="G10" s="72">
        <v>1.5487366887340859E-2</v>
      </c>
      <c r="H10" s="70">
        <v>4551688.92</v>
      </c>
      <c r="I10" s="73">
        <v>4.064885507375303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782449.42</v>
      </c>
      <c r="E11" s="58">
        <v>4.3718983276963304</v>
      </c>
      <c r="F11" s="56">
        <v>6806691.0099999998</v>
      </c>
      <c r="G11" s="58">
        <v>5.7570455134615059</v>
      </c>
      <c r="H11" s="56">
        <v>4193308.99</v>
      </c>
      <c r="I11" s="59">
        <v>3.744834333141899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0.40963489471899805</v>
      </c>
      <c r="H12" s="70">
        <v>215678.97999999998</v>
      </c>
      <c r="I12" s="73">
        <v>0.19261209969671822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1355365.35</v>
      </c>
      <c r="E13" s="58">
        <v>7.5730384043003713</v>
      </c>
      <c r="F13" s="56">
        <v>9131946.9800000004</v>
      </c>
      <c r="G13" s="58">
        <v>7.7237286536350886</v>
      </c>
      <c r="H13" s="56">
        <v>9468053.0199999996</v>
      </c>
      <c r="I13" s="59">
        <v>8.455444161605616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3.4200449534189958E-4</v>
      </c>
      <c r="H14" s="70">
        <v>699595.64</v>
      </c>
      <c r="I14" s="73">
        <v>0.62477384286159654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0.10716599254876943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29833.95</v>
      </c>
      <c r="E16" s="72">
        <v>0.16669575410200435</v>
      </c>
      <c r="F16" s="70">
        <v>261347.85</v>
      </c>
      <c r="G16" s="72">
        <v>0.22104594803625596</v>
      </c>
      <c r="H16" s="70">
        <v>538652.15</v>
      </c>
      <c r="I16" s="73">
        <v>0.48104326911065531</v>
      </c>
    </row>
    <row r="17" spans="1:9" s="2" customFormat="1" ht="11.25">
      <c r="A17" s="5"/>
      <c r="B17" s="6" t="s">
        <v>59</v>
      </c>
      <c r="C17" s="46">
        <v>26072563.32</v>
      </c>
      <c r="D17" s="79">
        <v>4687379.96</v>
      </c>
      <c r="E17" s="47">
        <v>26.190509040701045</v>
      </c>
      <c r="F17" s="46">
        <v>24902794.689999998</v>
      </c>
      <c r="G17" s="47">
        <v>21.062587126709829</v>
      </c>
      <c r="H17" s="46">
        <v>1169768.6300000027</v>
      </c>
      <c r="I17" s="48">
        <v>1.044661802386371</v>
      </c>
    </row>
    <row r="18" spans="1:9" s="2" customFormat="1" ht="11.25">
      <c r="A18" s="63" t="s">
        <v>58</v>
      </c>
      <c r="B18" s="65" t="s">
        <v>57</v>
      </c>
      <c r="C18" s="70">
        <v>24652563.32</v>
      </c>
      <c r="D18" s="71">
        <v>4679381.04</v>
      </c>
      <c r="E18" s="72">
        <v>26.145815461694522</v>
      </c>
      <c r="F18" s="70">
        <v>24652563.32</v>
      </c>
      <c r="G18" s="72">
        <v>20.850943409686479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0.16465589736298603</v>
      </c>
      <c r="H19" s="56">
        <v>905323.44</v>
      </c>
      <c r="I19" s="59">
        <v>0.80849904187721922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4.4652496895320595E-2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4.4652496895320595E-2</v>
      </c>
    </row>
    <row r="22" spans="1:9" s="2" customFormat="1" ht="11.25">
      <c r="A22" s="63" t="s">
        <v>21</v>
      </c>
      <c r="B22" s="64" t="s">
        <v>7</v>
      </c>
      <c r="C22" s="70">
        <v>200000</v>
      </c>
      <c r="D22" s="71">
        <v>7998.92</v>
      </c>
      <c r="E22" s="72">
        <v>4.4693579006521246E-2</v>
      </c>
      <c r="F22" s="70">
        <v>55554.81</v>
      </c>
      <c r="G22" s="72">
        <v>4.6987819660364812E-2</v>
      </c>
      <c r="H22" s="70">
        <v>144445.19</v>
      </c>
      <c r="I22" s="73">
        <v>0.12899676796037987</v>
      </c>
    </row>
    <row r="23" spans="1:9" s="2" customFormat="1" ht="11.25">
      <c r="A23" s="5" t="s">
        <v>51</v>
      </c>
      <c r="B23" s="61" t="s">
        <v>50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1.786099875812824E-2</v>
      </c>
    </row>
    <row r="24" spans="1:9" s="2" customFormat="1" ht="11.25">
      <c r="A24" s="63" t="s">
        <v>14</v>
      </c>
      <c r="B24" s="64" t="s">
        <v>7</v>
      </c>
      <c r="C24" s="70">
        <v>1500000</v>
      </c>
      <c r="D24" s="71">
        <v>4104</v>
      </c>
      <c r="E24" s="72">
        <v>2.4823745944865836E-2</v>
      </c>
      <c r="F24" s="70">
        <v>712312</v>
      </c>
      <c r="G24" s="72">
        <v>0.7099328902206552</v>
      </c>
      <c r="H24" s="70">
        <v>787688</v>
      </c>
      <c r="I24" s="73">
        <v>0.62917549780089754</v>
      </c>
    </row>
    <row r="25" spans="1:9" s="2" customFormat="1" ht="11.25">
      <c r="A25" s="5"/>
      <c r="B25" s="62" t="s">
        <v>49</v>
      </c>
      <c r="C25" s="46">
        <v>43791359</v>
      </c>
      <c r="D25" s="79">
        <v>1485842.21</v>
      </c>
      <c r="E25" s="47">
        <v>8.3020715551423354</v>
      </c>
      <c r="F25" s="46">
        <v>22587279.540000003</v>
      </c>
      <c r="G25" s="47">
        <v>19.104142695182794</v>
      </c>
      <c r="H25" s="46">
        <v>21204079.459999997</v>
      </c>
      <c r="I25" s="48">
        <v>18.936301845115622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712312</v>
      </c>
      <c r="G26" s="72">
        <v>0.6024678654812029</v>
      </c>
      <c r="H26" s="70">
        <v>787688</v>
      </c>
      <c r="I26" s="73">
        <v>0.70344471948962584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120000</v>
      </c>
      <c r="E27" s="58">
        <v>0.6704942018150637</v>
      </c>
      <c r="F27" s="56">
        <v>383129.37</v>
      </c>
      <c r="G27" s="58">
        <v>0.32404779611610918</v>
      </c>
      <c r="H27" s="56">
        <v>1166870.6299999999</v>
      </c>
      <c r="I27" s="59">
        <v>1.0420737436663157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28292.98</v>
      </c>
      <c r="E28" s="72">
        <v>0.158085658683913</v>
      </c>
      <c r="F28" s="70">
        <v>394688.24</v>
      </c>
      <c r="G28" s="72">
        <v>0.33382419709808719</v>
      </c>
      <c r="H28" s="70">
        <v>1315311.76</v>
      </c>
      <c r="I28" s="73">
        <v>1.1746390855955735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8">
        <v>0</v>
      </c>
      <c r="F29" s="56">
        <v>230</v>
      </c>
      <c r="G29" s="58">
        <v>1.9453218401581981E-4</v>
      </c>
      <c r="H29" s="56">
        <v>49770</v>
      </c>
      <c r="I29" s="59">
        <v>4.4447095409602122E-2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22189.3</v>
      </c>
      <c r="E30" s="72">
        <v>0.1239816416027916</v>
      </c>
      <c r="F30" s="70">
        <v>33689.300000000003</v>
      </c>
      <c r="G30" s="72">
        <v>2.8494143943322434E-2</v>
      </c>
      <c r="H30" s="70">
        <v>166310.70000000001</v>
      </c>
      <c r="I30" s="73">
        <v>0.14852376030817191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33360</v>
      </c>
      <c r="E31" s="58">
        <v>0.18639738810458772</v>
      </c>
      <c r="F31" s="56">
        <v>361497.31</v>
      </c>
      <c r="G31" s="58">
        <v>0.3057515705658429</v>
      </c>
      <c r="H31" s="56">
        <v>539390.68999999994</v>
      </c>
      <c r="I31" s="59">
        <v>0.48170282221179667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0.84110211606833374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4700</v>
      </c>
      <c r="E33" s="58">
        <v>2.6261022904423333E-2</v>
      </c>
      <c r="F33" s="56">
        <v>534822.47</v>
      </c>
      <c r="G33" s="58">
        <v>0.45234862239058821</v>
      </c>
      <c r="H33" s="56">
        <v>1215177.53</v>
      </c>
      <c r="I33" s="59">
        <v>1.085214217711767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6.0640915519273166</v>
      </c>
      <c r="H34" s="70">
        <v>7948.2000000001863</v>
      </c>
      <c r="I34" s="73">
        <v>7.0981395164679099E-3</v>
      </c>
    </row>
    <row r="35" spans="1:9" s="2" customFormat="1" ht="11.25">
      <c r="A35" s="5" t="s">
        <v>26</v>
      </c>
      <c r="B35" s="61" t="s">
        <v>15</v>
      </c>
      <c r="C35" s="56">
        <v>8830000</v>
      </c>
      <c r="D35" s="57">
        <v>29493.01</v>
      </c>
      <c r="E35" s="58">
        <v>0.1647907683256141</v>
      </c>
      <c r="F35" s="56">
        <v>3736325.02</v>
      </c>
      <c r="G35" s="58">
        <v>3.1601542014502249</v>
      </c>
      <c r="H35" s="56">
        <v>5093674.9800000004</v>
      </c>
      <c r="I35" s="59">
        <v>4.5489061246044447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870335.8</v>
      </c>
      <c r="E36" s="72">
        <v>4.8629592294339581</v>
      </c>
      <c r="F36" s="70">
        <v>5829188.9500000011</v>
      </c>
      <c r="G36" s="72">
        <v>4.9302819890625385</v>
      </c>
      <c r="H36" s="70">
        <v>5870811.0499999989</v>
      </c>
      <c r="I36" s="73">
        <v>5.2429274436627757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765</v>
      </c>
      <c r="E37" s="58">
        <v>4.2744005365710318E-3</v>
      </c>
      <c r="F37" s="56">
        <v>74325.52</v>
      </c>
      <c r="G37" s="58">
        <v>6.2863937972658684E-2</v>
      </c>
      <c r="H37" s="56">
        <v>75674.48</v>
      </c>
      <c r="I37" s="59">
        <v>6.7581089665100014E-2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2">
        <v>0</v>
      </c>
      <c r="F38" s="70">
        <v>784336.28</v>
      </c>
      <c r="G38" s="72">
        <v>0.66338543283149387</v>
      </c>
      <c r="H38" s="70">
        <v>1447636.72</v>
      </c>
      <c r="I38" s="73">
        <v>1.2928118829070416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324206.12</v>
      </c>
      <c r="E39" s="58">
        <v>1.8114860304413232</v>
      </c>
      <c r="F39" s="56">
        <v>2511524.66</v>
      </c>
      <c r="G39" s="58">
        <v>2.1242277274756058</v>
      </c>
      <c r="H39" s="56">
        <v>1988475.3399999999</v>
      </c>
      <c r="I39" s="59">
        <v>1.7758077789154312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8.9304993790641191E-2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52500</v>
      </c>
      <c r="E41" s="58">
        <v>0.29334121329409035</v>
      </c>
      <c r="F41" s="56">
        <v>52500</v>
      </c>
      <c r="G41" s="58">
        <v>4.4404085481871913E-2</v>
      </c>
      <c r="H41" s="56">
        <v>326500</v>
      </c>
      <c r="I41" s="59">
        <v>0.29158080472644349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7.6050412019144607E-3</v>
      </c>
      <c r="H42" s="70">
        <v>111008.38</v>
      </c>
      <c r="I42" s="73">
        <v>9.9136026866091381E-2</v>
      </c>
    </row>
    <row r="43" spans="1:9" s="2" customFormat="1" ht="11.25">
      <c r="A43" s="5"/>
      <c r="B43" s="62" t="s">
        <v>13</v>
      </c>
      <c r="C43" s="46">
        <v>12399797</v>
      </c>
      <c r="D43" s="79">
        <v>2973.8</v>
      </c>
      <c r="E43" s="47">
        <v>1.6615963811313639E-2</v>
      </c>
      <c r="F43" s="46">
        <v>160771.97</v>
      </c>
      <c r="G43" s="47">
        <v>0.13597966283750376</v>
      </c>
      <c r="H43" s="46">
        <v>12239025.029999999</v>
      </c>
      <c r="I43" s="48">
        <v>10.930060543076522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0.26791498137192354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8.4579210441660793E-2</v>
      </c>
      <c r="H45" s="56">
        <v>9400000</v>
      </c>
      <c r="I45" s="59">
        <v>8.3946694163202711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2973.8</v>
      </c>
      <c r="E46" s="72">
        <v>1.6615963811313639E-2</v>
      </c>
      <c r="F46" s="70">
        <v>45904.049999999996</v>
      </c>
      <c r="G46" s="72">
        <v>3.8825283050745188E-2</v>
      </c>
      <c r="H46" s="70">
        <v>1954095.95</v>
      </c>
      <c r="I46" s="73">
        <v>1.745105266810671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1.2575169345097774E-2</v>
      </c>
      <c r="H47" s="56">
        <v>584929.07999999996</v>
      </c>
      <c r="I47" s="59">
        <v>0.52237087857365461</v>
      </c>
    </row>
    <row r="48" spans="1:9" s="2" customFormat="1" ht="16.5" customHeight="1" thickTop="1" thickBot="1">
      <c r="A48" s="89" t="s">
        <v>0</v>
      </c>
      <c r="B48" s="90"/>
      <c r="C48" s="18">
        <f t="shared" ref="C48:I48" si="0">SUM(C43,C25,C17,C5)</f>
        <v>230208185.06</v>
      </c>
      <c r="D48" s="18">
        <f t="shared" si="0"/>
        <v>17897246.489999998</v>
      </c>
      <c r="E48" s="18">
        <f t="shared" si="0"/>
        <v>100</v>
      </c>
      <c r="F48" s="18">
        <f t="shared" si="0"/>
        <v>118232364.05</v>
      </c>
      <c r="G48" s="18">
        <f t="shared" si="0"/>
        <v>100</v>
      </c>
      <c r="H48" s="18">
        <f t="shared" si="0"/>
        <v>111975821.01000002</v>
      </c>
      <c r="I48" s="18">
        <f t="shared" si="0"/>
        <v>100.00000000000001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30"/>
    </row>
    <row r="50" spans="1:10" s="2" customFormat="1" ht="16.5" customHeight="1">
      <c r="A50" s="9"/>
      <c r="B50" s="9" t="s">
        <v>6</v>
      </c>
      <c r="C50" s="14">
        <f>F5</f>
        <v>70581517.849999994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24902794.689999998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22587279.540000003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160771.97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87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0" t="s">
        <v>72</v>
      </c>
    </row>
    <row r="4" spans="1:9" s="2" customFormat="1" ht="11.25">
      <c r="A4" s="63"/>
      <c r="B4" s="66" t="s">
        <v>71</v>
      </c>
      <c r="C4" s="75">
        <v>227332763.43000001</v>
      </c>
      <c r="D4" s="76">
        <v>14382443.129999999</v>
      </c>
      <c r="E4" s="76">
        <f>(D4/D$48)*100</f>
        <v>99.964780008107041</v>
      </c>
      <c r="F4" s="75">
        <v>132454035.20999999</v>
      </c>
      <c r="G4" s="75">
        <f>(F4/F$48)*100</f>
        <v>99.874951434937444</v>
      </c>
      <c r="H4" s="75">
        <v>94878728.220000014</v>
      </c>
      <c r="I4" s="75">
        <f>(H4/H$48)*100</f>
        <v>93.834643308902301</v>
      </c>
    </row>
    <row r="5" spans="1:9" s="2" customFormat="1" ht="11.25">
      <c r="A5" s="5"/>
      <c r="B5" s="6" t="s">
        <v>70</v>
      </c>
      <c r="C5" s="46">
        <v>147944465.74000001</v>
      </c>
      <c r="D5" s="79">
        <v>9215465.5099999979</v>
      </c>
      <c r="E5" s="79">
        <f t="shared" ref="E5:E47" si="0">(D5/D$48)*100</f>
        <v>64.051842517485269</v>
      </c>
      <c r="F5" s="46">
        <v>79796983.359999999</v>
      </c>
      <c r="G5" s="46">
        <f t="shared" ref="G5:G47" si="1">(F5/F$48)*100</f>
        <v>60.169702078905139</v>
      </c>
      <c r="H5" s="46">
        <v>68147482.38000001</v>
      </c>
      <c r="I5" s="46">
        <f t="shared" ref="I5:I47" si="2">(H5/H$48)*100</f>
        <v>67.397559194717928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7248157.8899999997</v>
      </c>
      <c r="E6" s="76">
        <f t="shared" si="0"/>
        <v>50.378124383230251</v>
      </c>
      <c r="F6" s="70">
        <v>59904977.43</v>
      </c>
      <c r="G6" s="75">
        <f t="shared" si="1"/>
        <v>45.170437443045671</v>
      </c>
      <c r="H6" s="70">
        <v>48529488.309999995</v>
      </c>
      <c r="I6" s="75">
        <f t="shared" si="2"/>
        <v>47.995449675225345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35634.519999999997</v>
      </c>
      <c r="E7" s="79">
        <f t="shared" si="0"/>
        <v>0.24767676258452836</v>
      </c>
      <c r="F7" s="56">
        <v>245180.15</v>
      </c>
      <c r="G7" s="46">
        <f t="shared" si="1"/>
        <v>0.18487436441809463</v>
      </c>
      <c r="H7" s="56">
        <v>454819.85</v>
      </c>
      <c r="I7" s="46">
        <f t="shared" si="2"/>
        <v>0.44981482356718755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268570.83</v>
      </c>
      <c r="E8" s="76">
        <f t="shared" si="0"/>
        <v>1.8666942531859483</v>
      </c>
      <c r="F8" s="70">
        <v>952875.41000000015</v>
      </c>
      <c r="G8" s="75">
        <f t="shared" si="1"/>
        <v>0.71850121550778634</v>
      </c>
      <c r="H8" s="70">
        <v>667124.58999999985</v>
      </c>
      <c r="I8" s="75">
        <f t="shared" si="2"/>
        <v>0.65978327407693904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52627.89</v>
      </c>
      <c r="E9" s="79">
        <f t="shared" si="0"/>
        <v>0.36578871882811032</v>
      </c>
      <c r="F9" s="56">
        <v>380453.69</v>
      </c>
      <c r="G9" s="46">
        <f t="shared" si="1"/>
        <v>0.28687532057252113</v>
      </c>
      <c r="H9" s="56">
        <v>319546.31</v>
      </c>
      <c r="I9" s="46">
        <f t="shared" si="2"/>
        <v>0.31602988975568203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25757.02</v>
      </c>
      <c r="E10" s="76">
        <f t="shared" si="0"/>
        <v>0.17902346734079619</v>
      </c>
      <c r="F10" s="70">
        <v>44068.1</v>
      </c>
      <c r="G10" s="75">
        <f t="shared" si="1"/>
        <v>3.3228880798926975E-2</v>
      </c>
      <c r="H10" s="70">
        <v>4525931.9000000004</v>
      </c>
      <c r="I10" s="75">
        <f t="shared" si="2"/>
        <v>4.4761266665815187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205710.56</v>
      </c>
      <c r="E11" s="79">
        <f t="shared" si="0"/>
        <v>1.4297856553210309</v>
      </c>
      <c r="F11" s="56">
        <v>7012401.5700000003</v>
      </c>
      <c r="G11" s="46">
        <f t="shared" si="1"/>
        <v>5.287594788151484</v>
      </c>
      <c r="H11" s="56">
        <v>3987598.4299999997</v>
      </c>
      <c r="I11" s="46">
        <f t="shared" si="2"/>
        <v>3.943717241556727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6">
        <f t="shared" si="0"/>
        <v>0</v>
      </c>
      <c r="F12" s="70">
        <v>484321.02</v>
      </c>
      <c r="G12" s="75">
        <f t="shared" si="1"/>
        <v>0.36519490157267342</v>
      </c>
      <c r="H12" s="70">
        <v>215678.97999999998</v>
      </c>
      <c r="I12" s="75">
        <f t="shared" si="2"/>
        <v>0.21330555897208747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1349150.39</v>
      </c>
      <c r="E13" s="79">
        <f t="shared" si="0"/>
        <v>9.377233110895105</v>
      </c>
      <c r="F13" s="56">
        <v>10481097.370000001</v>
      </c>
      <c r="G13" s="46">
        <f t="shared" si="1"/>
        <v>7.9031121185092408</v>
      </c>
      <c r="H13" s="56">
        <v>8118902.629999999</v>
      </c>
      <c r="I13" s="46">
        <f t="shared" si="2"/>
        <v>8.0295588551656767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f t="shared" si="0"/>
        <v>0</v>
      </c>
      <c r="F14" s="70">
        <v>404.36</v>
      </c>
      <c r="G14" s="75">
        <f t="shared" si="1"/>
        <v>3.0490151015936956E-4</v>
      </c>
      <c r="H14" s="70">
        <v>699595.64</v>
      </c>
      <c r="I14" s="75">
        <f t="shared" si="2"/>
        <v>0.69189699916345715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79">
        <f t="shared" si="0"/>
        <v>0</v>
      </c>
      <c r="F15" s="56">
        <v>0</v>
      </c>
      <c r="G15" s="46">
        <f t="shared" si="1"/>
        <v>0</v>
      </c>
      <c r="H15" s="56">
        <v>120000</v>
      </c>
      <c r="I15" s="46">
        <f t="shared" si="2"/>
        <v>0.11867947018597035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f t="shared" si="0"/>
        <v>0.20751616609951079</v>
      </c>
      <c r="F16" s="70">
        <v>291204.26</v>
      </c>
      <c r="G16" s="75">
        <f t="shared" si="1"/>
        <v>0.21957814481858171</v>
      </c>
      <c r="H16" s="70">
        <v>508795.74</v>
      </c>
      <c r="I16" s="75">
        <f t="shared" si="2"/>
        <v>0.50319674046732277</v>
      </c>
    </row>
    <row r="17" spans="1:9" s="2" customFormat="1" ht="11.25">
      <c r="A17" s="5"/>
      <c r="B17" s="6" t="s">
        <v>59</v>
      </c>
      <c r="C17" s="56">
        <v>29596938.689999998</v>
      </c>
      <c r="D17" s="57">
        <v>3625624.47</v>
      </c>
      <c r="E17" s="79">
        <f t="shared" si="0"/>
        <v>25.199804321114655</v>
      </c>
      <c r="F17" s="56">
        <v>28528419.159999996</v>
      </c>
      <c r="G17" s="46">
        <f t="shared" si="1"/>
        <v>21.5114207249567</v>
      </c>
      <c r="H17" s="56">
        <v>1068519.5300000012</v>
      </c>
      <c r="I17" s="46">
        <f t="shared" si="2"/>
        <v>1.0567610975313517</v>
      </c>
    </row>
    <row r="18" spans="1:9" s="2" customFormat="1" ht="11.25">
      <c r="A18" s="63" t="s">
        <v>58</v>
      </c>
      <c r="B18" s="65" t="s">
        <v>57</v>
      </c>
      <c r="C18" s="70">
        <v>28176938.689999998</v>
      </c>
      <c r="D18" s="71">
        <v>3524375.37</v>
      </c>
      <c r="E18" s="76">
        <f t="shared" si="0"/>
        <v>24.496075203882341</v>
      </c>
      <c r="F18" s="70">
        <v>28176938.689999998</v>
      </c>
      <c r="G18" s="75">
        <f t="shared" si="1"/>
        <v>21.246392220419843</v>
      </c>
      <c r="H18" s="70">
        <v>0</v>
      </c>
      <c r="I18" s="75">
        <f t="shared" si="2"/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93250.18</v>
      </c>
      <c r="E19" s="79">
        <f t="shared" si="0"/>
        <v>0.64813284121196346</v>
      </c>
      <c r="F19" s="56">
        <v>287926.74</v>
      </c>
      <c r="G19" s="46">
        <f t="shared" si="1"/>
        <v>0.21710678069360012</v>
      </c>
      <c r="H19" s="56">
        <v>812073.26</v>
      </c>
      <c r="I19" s="46">
        <f t="shared" si="2"/>
        <v>0.80313686874161472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6">
        <f t="shared" si="0"/>
        <v>0</v>
      </c>
      <c r="F20" s="70">
        <v>0</v>
      </c>
      <c r="G20" s="75">
        <f t="shared" si="1"/>
        <v>0</v>
      </c>
      <c r="H20" s="70">
        <v>50000</v>
      </c>
      <c r="I20" s="75">
        <f t="shared" si="2"/>
        <v>4.9449779244154314E-2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f t="shared" si="0"/>
        <v>0</v>
      </c>
      <c r="F21" s="56">
        <v>0</v>
      </c>
      <c r="G21" s="46">
        <f t="shared" si="1"/>
        <v>0</v>
      </c>
      <c r="H21" s="56">
        <v>50000</v>
      </c>
      <c r="I21" s="46">
        <f t="shared" si="2"/>
        <v>4.9449779244154314E-2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f t="shared" si="0"/>
        <v>0</v>
      </c>
      <c r="F22" s="70">
        <v>0</v>
      </c>
      <c r="G22" s="75">
        <f t="shared" si="1"/>
        <v>0</v>
      </c>
      <c r="H22" s="70">
        <v>0</v>
      </c>
      <c r="I22" s="75">
        <f t="shared" si="2"/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79">
        <f t="shared" si="0"/>
        <v>5.5596276020348688E-2</v>
      </c>
      <c r="F23" s="56">
        <v>63553.729999999996</v>
      </c>
      <c r="G23" s="46">
        <f t="shared" si="1"/>
        <v>4.792172384326053E-2</v>
      </c>
      <c r="H23" s="56">
        <v>136446.27000000002</v>
      </c>
      <c r="I23" s="46">
        <f t="shared" si="2"/>
        <v>0.13494475860376554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f t="shared" si="0"/>
        <v>0</v>
      </c>
      <c r="F24" s="70">
        <v>0</v>
      </c>
      <c r="G24" s="75">
        <f t="shared" si="1"/>
        <v>0</v>
      </c>
      <c r="H24" s="70">
        <v>20000</v>
      </c>
      <c r="I24" s="75">
        <f t="shared" si="2"/>
        <v>1.9779911697661728E-2</v>
      </c>
    </row>
    <row r="25" spans="1:9" s="2" customFormat="1" ht="11.25">
      <c r="A25" s="5"/>
      <c r="B25" s="62" t="s">
        <v>49</v>
      </c>
      <c r="C25" s="46">
        <v>49791359</v>
      </c>
      <c r="D25" s="79">
        <v>1541353.15</v>
      </c>
      <c r="E25" s="79">
        <f t="shared" si="0"/>
        <v>10.713133169507122</v>
      </c>
      <c r="F25" s="46">
        <v>24128632.690000001</v>
      </c>
      <c r="G25" s="46">
        <f t="shared" si="1"/>
        <v>18.193828631075604</v>
      </c>
      <c r="H25" s="46">
        <v>25662726.309999999</v>
      </c>
      <c r="I25" s="46">
        <f t="shared" si="2"/>
        <v>25.380323016653016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f t="shared" si="0"/>
        <v>0</v>
      </c>
      <c r="F26" s="70">
        <v>712312</v>
      </c>
      <c r="G26" s="75">
        <f t="shared" si="1"/>
        <v>0.5371080336943338</v>
      </c>
      <c r="H26" s="70">
        <v>787688</v>
      </c>
      <c r="I26" s="75">
        <f t="shared" si="2"/>
        <v>0.7790199542653885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91234.7</v>
      </c>
      <c r="E27" s="79">
        <f t="shared" si="0"/>
        <v>0.63412430226001837</v>
      </c>
      <c r="F27" s="56">
        <v>474364.07</v>
      </c>
      <c r="G27" s="46">
        <f t="shared" si="1"/>
        <v>0.35768701480943932</v>
      </c>
      <c r="H27" s="56">
        <v>1075635.93</v>
      </c>
      <c r="I27" s="46">
        <f t="shared" si="2"/>
        <v>1.0637991857116125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23246.11</v>
      </c>
      <c r="E28" s="76">
        <f t="shared" si="0"/>
        <v>0.16157145564143507</v>
      </c>
      <c r="F28" s="70">
        <v>417934.35</v>
      </c>
      <c r="G28" s="75">
        <f t="shared" si="1"/>
        <v>0.31513704239409063</v>
      </c>
      <c r="H28" s="70">
        <v>1292065.6499999999</v>
      </c>
      <c r="I28" s="75">
        <f t="shared" si="2"/>
        <v>1.2778472232290949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6210</v>
      </c>
      <c r="E29" s="79">
        <f t="shared" si="0"/>
        <v>4.3162436189681276E-2</v>
      </c>
      <c r="F29" s="56">
        <v>6440</v>
      </c>
      <c r="G29" s="46">
        <f t="shared" si="1"/>
        <v>4.8559840870173602E-3</v>
      </c>
      <c r="H29" s="56">
        <v>43560</v>
      </c>
      <c r="I29" s="46">
        <f t="shared" si="2"/>
        <v>4.3080647677507238E-2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f t="shared" si="0"/>
        <v>0</v>
      </c>
      <c r="F30" s="70">
        <v>33689.300000000003</v>
      </c>
      <c r="G30" s="75">
        <f t="shared" si="1"/>
        <v>2.5402904456949371E-2</v>
      </c>
      <c r="H30" s="70">
        <v>166310.70000000001</v>
      </c>
      <c r="I30" s="75">
        <f t="shared" si="2"/>
        <v>0.16448054801881551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79">
        <f t="shared" si="0"/>
        <v>0</v>
      </c>
      <c r="F31" s="56">
        <v>361497.31</v>
      </c>
      <c r="G31" s="46">
        <f t="shared" si="1"/>
        <v>0.27258155044403443</v>
      </c>
      <c r="H31" s="56">
        <v>539390.68999999994</v>
      </c>
      <c r="I31" s="46">
        <f t="shared" si="2"/>
        <v>0.5334550109370414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f t="shared" si="0"/>
        <v>0</v>
      </c>
      <c r="F32" s="70">
        <v>0</v>
      </c>
      <c r="G32" s="75">
        <f t="shared" si="1"/>
        <v>0</v>
      </c>
      <c r="H32" s="70">
        <v>941831</v>
      </c>
      <c r="I32" s="75">
        <f t="shared" si="2"/>
        <v>0.93146670070602211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-9238.67</v>
      </c>
      <c r="E33" s="79">
        <f t="shared" si="0"/>
        <v>-6.4213124694448107E-2</v>
      </c>
      <c r="F33" s="56">
        <v>525583.80000000005</v>
      </c>
      <c r="G33" s="46">
        <f t="shared" si="1"/>
        <v>0.3963084734773471</v>
      </c>
      <c r="H33" s="56">
        <v>1224416.2</v>
      </c>
      <c r="I33" s="46">
        <f t="shared" si="2"/>
        <v>1.2109422158593259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f t="shared" si="0"/>
        <v>0</v>
      </c>
      <c r="F34" s="70">
        <v>7169718.7999999998</v>
      </c>
      <c r="G34" s="75">
        <f t="shared" si="1"/>
        <v>5.4062174536008074</v>
      </c>
      <c r="H34" s="70">
        <v>7948.2000000001863</v>
      </c>
      <c r="I34" s="75">
        <f t="shared" si="2"/>
        <v>7.8607347077679322E-3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225908.46</v>
      </c>
      <c r="E35" s="79">
        <f t="shared" si="0"/>
        <v>1.5701706102188671</v>
      </c>
      <c r="F35" s="56">
        <v>3962233.48</v>
      </c>
      <c r="G35" s="46">
        <f t="shared" si="1"/>
        <v>2.9876619142744438</v>
      </c>
      <c r="H35" s="56">
        <v>10867766.52</v>
      </c>
      <c r="I35" s="46">
        <f t="shared" si="2"/>
        <v>10.748173105820223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873454.51</v>
      </c>
      <c r="E36" s="76">
        <f t="shared" si="0"/>
        <v>6.070921828094094</v>
      </c>
      <c r="F36" s="70">
        <v>6702643.4600000009</v>
      </c>
      <c r="G36" s="75">
        <f t="shared" si="1"/>
        <v>5.0540263948308981</v>
      </c>
      <c r="H36" s="70">
        <v>4997356.5399999991</v>
      </c>
      <c r="I36" s="75">
        <f t="shared" si="2"/>
        <v>4.942363554146616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2190</v>
      </c>
      <c r="E37" s="79">
        <f t="shared" si="0"/>
        <v>1.5221535467858614E-2</v>
      </c>
      <c r="F37" s="56">
        <v>76515.520000000004</v>
      </c>
      <c r="G37" s="46">
        <f t="shared" si="1"/>
        <v>5.7695364523269968E-2</v>
      </c>
      <c r="H37" s="56">
        <v>73484.479999999996</v>
      </c>
      <c r="I37" s="46">
        <f t="shared" si="2"/>
        <v>7.2675826277429467E-2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1453.5</v>
      </c>
      <c r="E38" s="76">
        <f t="shared" si="0"/>
        <v>1.0102512238599313E-2</v>
      </c>
      <c r="F38" s="70">
        <v>785789.78</v>
      </c>
      <c r="G38" s="75">
        <f t="shared" si="1"/>
        <v>0.59251283655603604</v>
      </c>
      <c r="H38" s="70">
        <v>1446183.22</v>
      </c>
      <c r="I38" s="75">
        <f t="shared" si="2"/>
        <v>1.430268819512005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326894.54000000004</v>
      </c>
      <c r="E39" s="79">
        <f t="shared" si="0"/>
        <v>2.2720716140910167</v>
      </c>
      <c r="F39" s="56">
        <v>2838419.1999999997</v>
      </c>
      <c r="G39" s="46">
        <f t="shared" si="1"/>
        <v>2.1402668427771032</v>
      </c>
      <c r="H39" s="56">
        <v>1661580.8000000003</v>
      </c>
      <c r="I39" s="46">
        <f t="shared" si="2"/>
        <v>1.6432960751265067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f t="shared" si="0"/>
        <v>0</v>
      </c>
      <c r="F40" s="70">
        <v>0</v>
      </c>
      <c r="G40" s="75">
        <f t="shared" si="1"/>
        <v>0</v>
      </c>
      <c r="H40" s="70">
        <v>100000</v>
      </c>
      <c r="I40" s="75">
        <f t="shared" si="2"/>
        <v>9.8899558488308628E-2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79">
        <f t="shared" si="0"/>
        <v>0</v>
      </c>
      <c r="F41" s="56">
        <v>52500</v>
      </c>
      <c r="G41" s="46">
        <f t="shared" si="1"/>
        <v>3.9586826796337175E-2</v>
      </c>
      <c r="H41" s="56">
        <v>326500</v>
      </c>
      <c r="I41" s="46">
        <f t="shared" si="2"/>
        <v>0.32290705846432771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f t="shared" si="0"/>
        <v>0</v>
      </c>
      <c r="F42" s="70">
        <v>8991.6200000000008</v>
      </c>
      <c r="G42" s="75">
        <f t="shared" si="1"/>
        <v>6.7799943534948828E-3</v>
      </c>
      <c r="H42" s="70">
        <v>111008.38</v>
      </c>
      <c r="I42" s="75">
        <f t="shared" si="2"/>
        <v>0.10978679770502391</v>
      </c>
    </row>
    <row r="43" spans="1:9" s="2" customFormat="1" ht="11.25">
      <c r="A43" s="5"/>
      <c r="B43" s="62" t="s">
        <v>13</v>
      </c>
      <c r="C43" s="46">
        <v>6399797</v>
      </c>
      <c r="D43" s="79">
        <v>5067.28</v>
      </c>
      <c r="E43" s="79">
        <f t="shared" si="0"/>
        <v>3.5219991892954612E-2</v>
      </c>
      <c r="F43" s="46">
        <v>165839.25</v>
      </c>
      <c r="G43" s="46">
        <f t="shared" si="1"/>
        <v>0.12504856506256115</v>
      </c>
      <c r="H43" s="46">
        <v>6233957.75</v>
      </c>
      <c r="I43" s="46">
        <f t="shared" si="2"/>
        <v>6.1653566910976991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6">
        <f t="shared" si="0"/>
        <v>0</v>
      </c>
      <c r="F44" s="70">
        <v>0</v>
      </c>
      <c r="G44" s="75">
        <f t="shared" si="1"/>
        <v>0</v>
      </c>
      <c r="H44" s="70">
        <v>300000</v>
      </c>
      <c r="I44" s="75">
        <f t="shared" si="2"/>
        <v>0.2966986754649259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79">
        <f t="shared" si="0"/>
        <v>0</v>
      </c>
      <c r="F45" s="56">
        <v>100000</v>
      </c>
      <c r="G45" s="46">
        <f t="shared" si="1"/>
        <v>7.5403479612070806E-2</v>
      </c>
      <c r="H45" s="56">
        <v>3400000</v>
      </c>
      <c r="I45" s="46">
        <f t="shared" si="2"/>
        <v>3.3625849886024932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5067.28</v>
      </c>
      <c r="E46" s="76">
        <f t="shared" si="0"/>
        <v>3.5219991892954612E-2</v>
      </c>
      <c r="F46" s="70">
        <v>50971.329999999994</v>
      </c>
      <c r="G46" s="75">
        <f t="shared" si="1"/>
        <v>3.8434156424551329E-2</v>
      </c>
      <c r="H46" s="70">
        <v>1949028.67</v>
      </c>
      <c r="I46" s="75">
        <f t="shared" si="2"/>
        <v>1.9275807494405537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79">
        <f t="shared" si="0"/>
        <v>0</v>
      </c>
      <c r="F47" s="56">
        <v>14867.92</v>
      </c>
      <c r="G47" s="46">
        <f t="shared" si="1"/>
        <v>1.1210929025938999E-2</v>
      </c>
      <c r="H47" s="56">
        <v>584929.07999999996</v>
      </c>
      <c r="I47" s="46">
        <f t="shared" si="2"/>
        <v>0.57849227758972555</v>
      </c>
    </row>
    <row r="48" spans="1:9" s="2" customFormat="1" ht="16.5" customHeight="1" thickTop="1" thickBot="1">
      <c r="A48" s="89" t="s">
        <v>0</v>
      </c>
      <c r="B48" s="90"/>
      <c r="C48" s="81">
        <f t="shared" ref="C48:I48" si="3">C43+C4</f>
        <v>233732560.43000001</v>
      </c>
      <c r="D48" s="81">
        <f t="shared" si="3"/>
        <v>14387510.409999998</v>
      </c>
      <c r="E48" s="81">
        <f t="shared" si="3"/>
        <v>100</v>
      </c>
      <c r="F48" s="81">
        <f t="shared" si="3"/>
        <v>132619874.45999999</v>
      </c>
      <c r="G48" s="81">
        <f t="shared" si="3"/>
        <v>100</v>
      </c>
      <c r="H48" s="81">
        <f t="shared" si="3"/>
        <v>101112685.97000001</v>
      </c>
      <c r="I48" s="81">
        <f t="shared" si="3"/>
        <v>100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30"/>
    </row>
    <row r="50" spans="1:10" s="2" customFormat="1" ht="16.5" customHeight="1">
      <c r="A50" s="9"/>
      <c r="B50" s="9" t="s">
        <v>6</v>
      </c>
      <c r="C50" s="14">
        <f>F5</f>
        <v>79796983.359999999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28528419.159999996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24128632.690000001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165839.25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44" zoomScale="120" workbookViewId="0">
      <selection activeCell="K58" sqref="K58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93" t="s">
        <v>79</v>
      </c>
      <c r="B1" s="93"/>
      <c r="C1" s="93"/>
      <c r="D1" s="93"/>
      <c r="E1" s="93"/>
      <c r="F1" s="93"/>
      <c r="G1" s="93"/>
      <c r="H1" s="93"/>
      <c r="I1" s="93"/>
    </row>
    <row r="2" spans="1:9" s="2" customFormat="1" ht="15" customHeight="1" thickBot="1">
      <c r="A2" s="94" t="s">
        <v>3</v>
      </c>
      <c r="B2" s="95" t="s">
        <v>74</v>
      </c>
      <c r="C2" s="96" t="s">
        <v>73</v>
      </c>
      <c r="D2" s="98" t="s">
        <v>88</v>
      </c>
      <c r="E2" s="94"/>
      <c r="F2" s="99" t="s">
        <v>75</v>
      </c>
      <c r="G2" s="100"/>
      <c r="H2" s="101" t="s">
        <v>2</v>
      </c>
      <c r="I2" s="102"/>
    </row>
    <row r="3" spans="1:9" s="2" customFormat="1" ht="15" customHeight="1" thickBot="1">
      <c r="A3" s="94"/>
      <c r="B3" s="95"/>
      <c r="C3" s="97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2" t="s">
        <v>72</v>
      </c>
    </row>
    <row r="4" spans="1:9" s="2" customFormat="1" ht="11.25">
      <c r="A4" s="63"/>
      <c r="B4" s="66" t="s">
        <v>71</v>
      </c>
      <c r="C4" s="75">
        <v>230849736.5</v>
      </c>
      <c r="D4" s="76">
        <v>14882452.250000002</v>
      </c>
      <c r="E4" s="76">
        <v>99.93704801948428</v>
      </c>
      <c r="F4" s="75">
        <v>147336487.45999998</v>
      </c>
      <c r="G4" s="75">
        <v>99.881220304338441</v>
      </c>
      <c r="H4" s="75">
        <v>83513249.040000021</v>
      </c>
      <c r="I4" s="75">
        <v>93.063591012810264</v>
      </c>
    </row>
    <row r="5" spans="1:9" s="2" customFormat="1" ht="11.25">
      <c r="A5" s="5"/>
      <c r="B5" s="6" t="s">
        <v>70</v>
      </c>
      <c r="C5" s="46">
        <v>147944465.74000001</v>
      </c>
      <c r="D5" s="79">
        <v>9938217.3400000017</v>
      </c>
      <c r="E5" s="79">
        <v>66.736051750856547</v>
      </c>
      <c r="F5" s="46">
        <v>89735200.699999988</v>
      </c>
      <c r="G5" s="46">
        <v>60.832598256450424</v>
      </c>
      <c r="H5" s="46">
        <v>58209265.040000021</v>
      </c>
      <c r="I5" s="46">
        <v>64.865914056872569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7337476.0800000001</v>
      </c>
      <c r="E6" s="76">
        <v>49.271832829080779</v>
      </c>
      <c r="F6" s="70">
        <v>67242453.50999999</v>
      </c>
      <c r="G6" s="75">
        <v>45.584487784534197</v>
      </c>
      <c r="H6" s="70">
        <v>41192012.230000004</v>
      </c>
      <c r="I6" s="75">
        <v>45.902615731442722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49844.44</v>
      </c>
      <c r="E7" s="57">
        <v>0.33471004039568159</v>
      </c>
      <c r="F7" s="56">
        <v>295024.58999999997</v>
      </c>
      <c r="G7" s="56">
        <v>0.20000080480395027</v>
      </c>
      <c r="H7" s="56">
        <v>404975.41000000003</v>
      </c>
      <c r="I7" s="56">
        <v>0.45128726710696715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142334.71</v>
      </c>
      <c r="E8" s="76">
        <v>0.95579078697258146</v>
      </c>
      <c r="F8" s="70">
        <v>1095210.1200000001</v>
      </c>
      <c r="G8" s="75">
        <v>0.74245643534130823</v>
      </c>
      <c r="H8" s="70">
        <v>524789.87999999989</v>
      </c>
      <c r="I8" s="75">
        <v>0.58480338534775023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40116.730000000003</v>
      </c>
      <c r="E9" s="57">
        <v>0.26938756496898453</v>
      </c>
      <c r="F9" s="56">
        <v>420570.42</v>
      </c>
      <c r="G9" s="56">
        <v>0.28510986991537007</v>
      </c>
      <c r="H9" s="56">
        <v>279429.58</v>
      </c>
      <c r="I9" s="56">
        <v>0.31138436653980456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6">
        <v>0</v>
      </c>
      <c r="F10" s="70">
        <v>44068.1</v>
      </c>
      <c r="G10" s="75">
        <v>2.9874307989652529E-2</v>
      </c>
      <c r="H10" s="70">
        <v>4525931.9000000004</v>
      </c>
      <c r="I10" s="75">
        <v>5.043504834684267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980738.93</v>
      </c>
      <c r="E11" s="57">
        <v>6.5857529320806405</v>
      </c>
      <c r="F11" s="56">
        <v>7993140.5</v>
      </c>
      <c r="G11" s="56">
        <v>5.418648435071292</v>
      </c>
      <c r="H11" s="56">
        <v>3006859.5</v>
      </c>
      <c r="I11" s="56">
        <v>3.350715556605329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11682.8</v>
      </c>
      <c r="E12" s="76">
        <v>7.8451086218135235E-2</v>
      </c>
      <c r="F12" s="70">
        <v>496003.82</v>
      </c>
      <c r="G12" s="75">
        <v>0.33624710125292839</v>
      </c>
      <c r="H12" s="70">
        <v>203996.18</v>
      </c>
      <c r="I12" s="75">
        <v>0.22732461354248876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1346167.24</v>
      </c>
      <c r="E13" s="57">
        <v>9.0396379471761179</v>
      </c>
      <c r="F13" s="56">
        <v>11827264.610000001</v>
      </c>
      <c r="G13" s="56">
        <v>8.0178484126671581</v>
      </c>
      <c r="H13" s="56">
        <v>6772735.3899999987</v>
      </c>
      <c r="I13" s="56">
        <v>7.5472464982299492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v>0</v>
      </c>
      <c r="F14" s="70">
        <v>404.36</v>
      </c>
      <c r="G14" s="75">
        <v>2.7412062645532477E-4</v>
      </c>
      <c r="H14" s="70">
        <v>699595.64</v>
      </c>
      <c r="I14" s="75">
        <v>0.77959944396512759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7">
        <v>0</v>
      </c>
      <c r="F15" s="56">
        <v>0</v>
      </c>
      <c r="G15" s="56">
        <v>0</v>
      </c>
      <c r="H15" s="56">
        <v>120000</v>
      </c>
      <c r="I15" s="56">
        <v>0.13372286493354263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v>0.2004885639636042</v>
      </c>
      <c r="F16" s="70">
        <v>321060.67</v>
      </c>
      <c r="G16" s="75">
        <v>0.21765098424811127</v>
      </c>
      <c r="H16" s="70">
        <v>478939.33</v>
      </c>
      <c r="I16" s="75">
        <v>0.53370949447459504</v>
      </c>
    </row>
    <row r="17" spans="1:9" s="2" customFormat="1" ht="11.25">
      <c r="A17" s="5"/>
      <c r="B17" s="6" t="s">
        <v>59</v>
      </c>
      <c r="C17" s="46">
        <v>33113911.759999998</v>
      </c>
      <c r="D17" s="79">
        <v>3524971.99</v>
      </c>
      <c r="E17" s="79">
        <v>23.670514046632807</v>
      </c>
      <c r="F17" s="46">
        <v>32053391.149999999</v>
      </c>
      <c r="G17" s="46">
        <v>21.729388817033239</v>
      </c>
      <c r="H17" s="46">
        <v>1060520.6099999994</v>
      </c>
      <c r="I17" s="46">
        <v>1.1817987857522347</v>
      </c>
    </row>
    <row r="18" spans="1:9" s="2" customFormat="1" ht="11.25">
      <c r="A18" s="63" t="s">
        <v>58</v>
      </c>
      <c r="B18" s="65" t="s">
        <v>57</v>
      </c>
      <c r="C18" s="70">
        <v>31693911.759999998</v>
      </c>
      <c r="D18" s="71">
        <v>3516973.0700000003</v>
      </c>
      <c r="E18" s="76">
        <v>23.616800556495857</v>
      </c>
      <c r="F18" s="70">
        <v>31693911.759999998</v>
      </c>
      <c r="G18" s="75">
        <v>21.485693309108179</v>
      </c>
      <c r="H18" s="70">
        <v>0</v>
      </c>
      <c r="I18" s="7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0.19518908483044664</v>
      </c>
      <c r="H19" s="56">
        <v>812073.26</v>
      </c>
      <c r="I19" s="56">
        <v>0.90493969052601375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7998.92</v>
      </c>
      <c r="E20" s="76">
        <v>5.3713490136950579E-2</v>
      </c>
      <c r="F20" s="70">
        <v>7998.92</v>
      </c>
      <c r="G20" s="75">
        <v>5.4225664293353106E-3</v>
      </c>
      <c r="H20" s="70">
        <v>42001.08</v>
      </c>
      <c r="I20" s="75">
        <v>4.680420623252432E-2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v>0</v>
      </c>
      <c r="F21" s="56">
        <v>0</v>
      </c>
      <c r="G21" s="46">
        <v>0</v>
      </c>
      <c r="H21" s="56">
        <v>50000</v>
      </c>
      <c r="I21" s="46">
        <v>5.5717860388976095E-2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v>0</v>
      </c>
      <c r="F22" s="70">
        <v>0</v>
      </c>
      <c r="G22" s="75">
        <v>0</v>
      </c>
      <c r="H22" s="70">
        <v>0</v>
      </c>
      <c r="I22" s="75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0</v>
      </c>
      <c r="E23" s="79">
        <v>0</v>
      </c>
      <c r="F23" s="56">
        <v>63553.729999999996</v>
      </c>
      <c r="G23" s="46">
        <v>4.3083856665279856E-2</v>
      </c>
      <c r="H23" s="56">
        <v>136446.27000000002</v>
      </c>
      <c r="I23" s="46">
        <v>0.15204988444913078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v>0</v>
      </c>
      <c r="F24" s="70">
        <v>0</v>
      </c>
      <c r="G24" s="75">
        <v>0</v>
      </c>
      <c r="H24" s="70">
        <v>20000</v>
      </c>
      <c r="I24" s="75">
        <v>2.2287144155590438E-2</v>
      </c>
    </row>
    <row r="25" spans="1:9" s="2" customFormat="1" ht="11.25">
      <c r="A25" s="5"/>
      <c r="B25" s="62" t="s">
        <v>49</v>
      </c>
      <c r="C25" s="46">
        <v>49791359</v>
      </c>
      <c r="D25" s="79">
        <v>1419262.92</v>
      </c>
      <c r="E25" s="79">
        <v>9.5304822219949301</v>
      </c>
      <c r="F25" s="46">
        <v>25547895.609999999</v>
      </c>
      <c r="G25" s="46">
        <v>17.319233230854785</v>
      </c>
      <c r="H25" s="46">
        <v>24243463.390000001</v>
      </c>
      <c r="I25" s="46">
        <v>27.015878170185463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v>0</v>
      </c>
      <c r="F26" s="70">
        <v>712312</v>
      </c>
      <c r="G26" s="75">
        <v>0.48288508178762807</v>
      </c>
      <c r="H26" s="70">
        <v>787688</v>
      </c>
      <c r="I26" s="75">
        <v>0.87776580028143603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0</v>
      </c>
      <c r="E27" s="57">
        <v>0</v>
      </c>
      <c r="F27" s="56">
        <v>474364.07</v>
      </c>
      <c r="G27" s="56">
        <v>0.32157724808659982</v>
      </c>
      <c r="H27" s="56">
        <v>1075635.93</v>
      </c>
      <c r="I27" s="56">
        <v>1.1986426515421291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29187.360000000001</v>
      </c>
      <c r="E28" s="76">
        <v>0.19599583112265484</v>
      </c>
      <c r="F28" s="70">
        <v>447121.70999999996</v>
      </c>
      <c r="G28" s="75">
        <v>0.3031093165668613</v>
      </c>
      <c r="H28" s="70">
        <v>1262878.29</v>
      </c>
      <c r="I28" s="75">
        <v>1.4072975250097775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18624.400000000001</v>
      </c>
      <c r="E29" s="57">
        <v>0.12506457443087599</v>
      </c>
      <c r="F29" s="56">
        <v>25064.400000000001</v>
      </c>
      <c r="G29" s="56">
        <v>1.6991465599284897E-2</v>
      </c>
      <c r="H29" s="56">
        <v>24935.599999999999</v>
      </c>
      <c r="I29" s="56">
        <v>2.7787165590307049E-2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v>0</v>
      </c>
      <c r="F30" s="70">
        <v>33689.300000000003</v>
      </c>
      <c r="G30" s="75">
        <v>2.283839158383958E-2</v>
      </c>
      <c r="H30" s="70">
        <v>166310.70000000001</v>
      </c>
      <c r="I30" s="75">
        <v>0.18532952727585775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57">
        <v>0</v>
      </c>
      <c r="F31" s="56">
        <v>361497.31</v>
      </c>
      <c r="G31" s="56">
        <v>0.24506348075752976</v>
      </c>
      <c r="H31" s="56">
        <v>539390.68999999994</v>
      </c>
      <c r="I31" s="56">
        <v>0.60107390321066956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v>0</v>
      </c>
      <c r="F32" s="70">
        <v>0</v>
      </c>
      <c r="G32" s="75">
        <v>0</v>
      </c>
      <c r="H32" s="70">
        <v>941831</v>
      </c>
      <c r="I32" s="75">
        <v>1.049536163360195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14526.4</v>
      </c>
      <c r="E33" s="57">
        <v>9.754612411743073E-2</v>
      </c>
      <c r="F33" s="56">
        <v>540110.20000000007</v>
      </c>
      <c r="G33" s="56">
        <v>0.36614735972626061</v>
      </c>
      <c r="H33" s="56">
        <v>1209889.7999999998</v>
      </c>
      <c r="I33" s="56">
        <v>1.3482494192489238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v>0</v>
      </c>
      <c r="F34" s="70">
        <v>7169718.7999999998</v>
      </c>
      <c r="G34" s="75">
        <v>4.860440718578789</v>
      </c>
      <c r="H34" s="70">
        <v>7948.2000000001863</v>
      </c>
      <c r="I34" s="75">
        <v>8.857133958873404E-3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151262.31</v>
      </c>
      <c r="E35" s="57">
        <v>1.0157404494953521</v>
      </c>
      <c r="F35" s="56">
        <v>4113495.79</v>
      </c>
      <c r="G35" s="56">
        <v>2.7885894818383146</v>
      </c>
      <c r="H35" s="56">
        <v>10716504.210000001</v>
      </c>
      <c r="I35" s="56">
        <v>11.942013708613091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875314.39999999991</v>
      </c>
      <c r="E36" s="76">
        <v>5.8778174292443</v>
      </c>
      <c r="F36" s="70">
        <v>7577957.8600000013</v>
      </c>
      <c r="G36" s="75">
        <v>5.1371910076052334</v>
      </c>
      <c r="H36" s="70">
        <v>4122042.1399999987</v>
      </c>
      <c r="I36" s="75">
        <v>4.5934273694799233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591.26</v>
      </c>
      <c r="E37" s="57">
        <v>3.9703657716758517E-3</v>
      </c>
      <c r="F37" s="56">
        <v>77106.78</v>
      </c>
      <c r="G37" s="56">
        <v>5.2271636258662837E-2</v>
      </c>
      <c r="H37" s="56">
        <v>72893.22</v>
      </c>
      <c r="I37" s="56">
        <v>8.1229085105258406E-2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6">
        <v>0</v>
      </c>
      <c r="F38" s="70">
        <v>785789.78</v>
      </c>
      <c r="G38" s="75">
        <v>0.53269657423036854</v>
      </c>
      <c r="H38" s="70">
        <v>1446183.22</v>
      </c>
      <c r="I38" s="75">
        <v>1.6115646949767981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329756.79000000004</v>
      </c>
      <c r="E39" s="57">
        <v>2.2143474478126408</v>
      </c>
      <c r="F39" s="56">
        <v>3168175.9899999998</v>
      </c>
      <c r="G39" s="56">
        <v>2.1477455413481019</v>
      </c>
      <c r="H39" s="56">
        <v>1331824.0100000002</v>
      </c>
      <c r="I39" s="56">
        <v>1.4841276850373264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v>0</v>
      </c>
      <c r="F40" s="70">
        <v>0</v>
      </c>
      <c r="G40" s="75">
        <v>0</v>
      </c>
      <c r="H40" s="70">
        <v>100000</v>
      </c>
      <c r="I40" s="75">
        <v>0.11143572077795219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3.5590396896093945E-2</v>
      </c>
      <c r="H41" s="56">
        <v>326500</v>
      </c>
      <c r="I41" s="56">
        <v>0.36383762834001387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v>0</v>
      </c>
      <c r="F42" s="70">
        <v>8991.6200000000008</v>
      </c>
      <c r="G42" s="75">
        <v>6.095529991216311E-3</v>
      </c>
      <c r="H42" s="70">
        <v>111008.38</v>
      </c>
      <c r="I42" s="75">
        <v>0.12370298837692813</v>
      </c>
    </row>
    <row r="43" spans="1:9" s="2" customFormat="1" ht="11.25">
      <c r="A43" s="5"/>
      <c r="B43" s="62" t="s">
        <v>13</v>
      </c>
      <c r="C43" s="46">
        <v>6399797</v>
      </c>
      <c r="D43" s="79">
        <v>9374.7000000000007</v>
      </c>
      <c r="E43" s="79">
        <v>6.2951980515728465E-2</v>
      </c>
      <c r="F43" s="46">
        <v>175213.95</v>
      </c>
      <c r="G43" s="46">
        <v>0.11877969566156878</v>
      </c>
      <c r="H43" s="46">
        <v>6224583.0499999998</v>
      </c>
      <c r="I43" s="46">
        <v>6.9364089871897407</v>
      </c>
    </row>
    <row r="44" spans="1:9" s="2" customFormat="1" ht="11.25">
      <c r="A44" s="63" t="s">
        <v>77</v>
      </c>
      <c r="B44" s="64" t="s">
        <v>78</v>
      </c>
      <c r="C44" s="70">
        <v>0</v>
      </c>
      <c r="D44" s="71">
        <v>0</v>
      </c>
      <c r="E44" s="76">
        <v>0</v>
      </c>
      <c r="F44" s="70">
        <v>0</v>
      </c>
      <c r="G44" s="75">
        <v>0</v>
      </c>
      <c r="H44" s="70">
        <v>0</v>
      </c>
      <c r="I44" s="75">
        <v>0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57">
        <v>0</v>
      </c>
      <c r="F45" s="56">
        <v>100000</v>
      </c>
      <c r="G45" s="56">
        <v>6.7791232183036093E-2</v>
      </c>
      <c r="H45" s="56">
        <v>3400000</v>
      </c>
      <c r="I45" s="56">
        <v>3.7888145064503749</v>
      </c>
    </row>
    <row r="46" spans="1:9" s="2" customFormat="1" ht="11.25">
      <c r="A46" s="63" t="s">
        <v>10</v>
      </c>
      <c r="B46" s="64" t="s">
        <v>9</v>
      </c>
      <c r="C46" s="70">
        <v>2384929.08</v>
      </c>
      <c r="D46" s="71">
        <v>9374.7000000000007</v>
      </c>
      <c r="E46" s="76">
        <v>6.2951980515728465E-2</v>
      </c>
      <c r="F46" s="70">
        <v>60346.03</v>
      </c>
      <c r="G46" s="75">
        <v>4.0909317310544611E-2</v>
      </c>
      <c r="H46" s="70">
        <v>2324583.0500000003</v>
      </c>
      <c r="I46" s="75">
        <v>2.5904158768496051</v>
      </c>
    </row>
    <row r="47" spans="1:9" s="2" customFormat="1" ht="12" thickBot="1">
      <c r="A47" s="5" t="s">
        <v>8</v>
      </c>
      <c r="B47" s="61" t="s">
        <v>7</v>
      </c>
      <c r="C47" s="56">
        <v>514867.92</v>
      </c>
      <c r="D47" s="57">
        <v>0</v>
      </c>
      <c r="E47" s="57">
        <v>0</v>
      </c>
      <c r="F47" s="56">
        <v>14867.92</v>
      </c>
      <c r="G47" s="56">
        <v>1.007914616798806E-2</v>
      </c>
      <c r="H47" s="56">
        <v>500000</v>
      </c>
      <c r="I47" s="56">
        <v>0.55717860388976093</v>
      </c>
    </row>
    <row r="48" spans="1:9" s="2" customFormat="1" ht="16.5" customHeight="1" thickTop="1" thickBot="1">
      <c r="A48" s="89" t="s">
        <v>0</v>
      </c>
      <c r="B48" s="90"/>
      <c r="C48" s="81">
        <f t="shared" ref="C48:I48" si="0">C4+C43</f>
        <v>237249533.5</v>
      </c>
      <c r="D48" s="81">
        <f t="shared" si="0"/>
        <v>14891826.950000001</v>
      </c>
      <c r="E48" s="81">
        <f t="shared" si="0"/>
        <v>100.00000000000001</v>
      </c>
      <c r="F48" s="81">
        <f t="shared" si="0"/>
        <v>147511701.40999997</v>
      </c>
      <c r="G48" s="81">
        <f t="shared" si="0"/>
        <v>100.00000000000001</v>
      </c>
      <c r="H48" s="81">
        <f t="shared" si="0"/>
        <v>89737832.090000018</v>
      </c>
      <c r="I48" s="81">
        <f t="shared" si="0"/>
        <v>100</v>
      </c>
    </row>
    <row r="49" spans="1:10" s="2" customFormat="1" ht="16.5" customHeight="1" thickTop="1">
      <c r="A49" s="91" t="s">
        <v>76</v>
      </c>
      <c r="B49" s="91"/>
      <c r="C49" s="92"/>
      <c r="D49" s="92"/>
      <c r="E49" s="92"/>
      <c r="F49" s="92"/>
      <c r="G49" s="92"/>
      <c r="H49" s="92"/>
      <c r="I49" s="92"/>
      <c r="J49" s="30"/>
    </row>
    <row r="50" spans="1:10" s="2" customFormat="1" ht="16.5" customHeight="1">
      <c r="A50" s="9"/>
      <c r="B50" s="9" t="s">
        <v>6</v>
      </c>
      <c r="C50" s="14">
        <f>F5</f>
        <v>89735200.699999988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32053391.149999999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25547895.609999999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175213.95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147511701.40999997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 2014</vt:lpstr>
      <vt:lpstr>FEV 2014</vt:lpstr>
      <vt:lpstr>MAR 2014</vt:lpstr>
      <vt:lpstr>ABR 2014</vt:lpstr>
      <vt:lpstr>MAIO 2014</vt:lpstr>
      <vt:lpstr>JUNHO</vt:lpstr>
      <vt:lpstr>JULHO</vt:lpstr>
      <vt:lpstr>AGOSTO</vt:lpstr>
      <vt:lpstr>SETEMBRO</vt:lpstr>
      <vt:lpstr>OUTUBRO</vt:lpstr>
      <vt:lpstr>NOVEMBRO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2014-12-05T18:22:13Z</dcterms:modified>
</cp:coreProperties>
</file>