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4506103\DPE 2017\RA 7 TABELAS JUL\"/>
    </mc:Choice>
  </mc:AlternateContent>
  <bookViews>
    <workbookView xWindow="0" yWindow="45" windowWidth="19155" windowHeight="11820" activeTab="6"/>
  </bookViews>
  <sheets>
    <sheet name="JANEIRO" sheetId="35" r:id="rId1"/>
    <sheet name="FEVEREIRO" sheetId="36" r:id="rId2"/>
    <sheet name="MARÇO" sheetId="37" r:id="rId3"/>
    <sheet name="ABRIL" sheetId="38" r:id="rId4"/>
    <sheet name="MAIO" sheetId="39" r:id="rId5"/>
    <sheet name="JUNHO" sheetId="40" r:id="rId6"/>
    <sheet name="JULHO (2)" sheetId="41" r:id="rId7"/>
    <sheet name="Plan2" sheetId="2" r:id="rId8"/>
    <sheet name="Plan3" sheetId="3" r:id="rId9"/>
  </sheets>
  <calcPr calcId="152511"/>
</workbook>
</file>

<file path=xl/calcChain.xml><?xml version="1.0" encoding="utf-8"?>
<calcChain xmlns="http://schemas.openxmlformats.org/spreadsheetml/2006/main">
  <c r="D22" i="41" l="1"/>
  <c r="D21" i="41"/>
  <c r="D12" i="41"/>
  <c r="E12" i="41"/>
  <c r="F12" i="41"/>
  <c r="G12" i="41"/>
  <c r="H12" i="41"/>
  <c r="I12" i="41"/>
  <c r="C12" i="41"/>
  <c r="D20" i="41"/>
  <c r="D19" i="41"/>
  <c r="D18" i="41"/>
  <c r="D17" i="41"/>
  <c r="D16" i="41"/>
  <c r="D15" i="41"/>
  <c r="D24" i="41" l="1"/>
  <c r="E20" i="41" s="1"/>
  <c r="E19" i="41"/>
  <c r="E21" i="41"/>
  <c r="E18" i="41"/>
  <c r="E22" i="41"/>
  <c r="E15" i="41"/>
  <c r="D22" i="40"/>
  <c r="D21" i="40"/>
  <c r="D12" i="40"/>
  <c r="E12" i="40"/>
  <c r="F12" i="40"/>
  <c r="G12" i="40"/>
  <c r="H12" i="40"/>
  <c r="I12" i="40"/>
  <c r="C12" i="40"/>
  <c r="D20" i="40"/>
  <c r="D19" i="40"/>
  <c r="D18" i="40"/>
  <c r="D17" i="40"/>
  <c r="D16" i="40"/>
  <c r="D15" i="40"/>
  <c r="E17" i="41" l="1"/>
  <c r="E16" i="41"/>
  <c r="E23" i="41" s="1"/>
  <c r="D24" i="40"/>
  <c r="E22" i="40" s="1"/>
  <c r="D21" i="39"/>
  <c r="D12" i="39"/>
  <c r="E12" i="39"/>
  <c r="F12" i="39"/>
  <c r="G12" i="39"/>
  <c r="H12" i="39"/>
  <c r="I12" i="39"/>
  <c r="C12" i="39"/>
  <c r="D22" i="39"/>
  <c r="D20" i="39"/>
  <c r="D19" i="39"/>
  <c r="D18" i="39"/>
  <c r="D17" i="39"/>
  <c r="D16" i="39"/>
  <c r="D15" i="39"/>
  <c r="D24" i="39" s="1"/>
  <c r="E17" i="40" l="1"/>
  <c r="E18" i="40"/>
  <c r="E15" i="40"/>
  <c r="E16" i="40"/>
  <c r="E19" i="40"/>
  <c r="E20" i="40"/>
  <c r="E21" i="40"/>
  <c r="E20" i="39"/>
  <c r="E17" i="39"/>
  <c r="E21" i="39"/>
  <c r="E19" i="39"/>
  <c r="E16" i="39"/>
  <c r="E18" i="39"/>
  <c r="E22" i="39"/>
  <c r="E15" i="39"/>
  <c r="E23" i="39" s="1"/>
  <c r="F11" i="38"/>
  <c r="C11" i="38"/>
  <c r="F11" i="37"/>
  <c r="C11" i="37"/>
  <c r="F11" i="36"/>
  <c r="D11" i="36"/>
  <c r="C11" i="36"/>
  <c r="E23" i="40" l="1"/>
  <c r="D22" i="38"/>
  <c r="D21" i="38"/>
  <c r="D12" i="38"/>
  <c r="E12" i="38"/>
  <c r="F12" i="38"/>
  <c r="G12" i="38"/>
  <c r="H12" i="38"/>
  <c r="I12" i="38"/>
  <c r="C12" i="38"/>
  <c r="D20" i="38"/>
  <c r="D19" i="38"/>
  <c r="D18" i="38"/>
  <c r="D17" i="38"/>
  <c r="D16" i="38"/>
  <c r="D15" i="38"/>
  <c r="D24" i="38" l="1"/>
  <c r="E16" i="38" s="1"/>
  <c r="E21" i="38"/>
  <c r="E15" i="38"/>
  <c r="D22" i="37"/>
  <c r="D21" i="37"/>
  <c r="D12" i="37"/>
  <c r="E12" i="37"/>
  <c r="F12" i="37"/>
  <c r="G12" i="37"/>
  <c r="H12" i="37"/>
  <c r="I12" i="37"/>
  <c r="C12" i="37"/>
  <c r="D20" i="37"/>
  <c r="D19" i="37"/>
  <c r="D18" i="37"/>
  <c r="D17" i="37"/>
  <c r="D16" i="37"/>
  <c r="D15" i="37"/>
  <c r="E22" i="38" l="1"/>
  <c r="E17" i="38"/>
  <c r="E18" i="38"/>
  <c r="E23" i="38" s="1"/>
  <c r="E20" i="38"/>
  <c r="E19" i="38"/>
  <c r="D24" i="37"/>
  <c r="E22" i="37" s="1"/>
  <c r="D22" i="36"/>
  <c r="D21" i="36"/>
  <c r="D12" i="36"/>
  <c r="E12" i="36"/>
  <c r="F12" i="36"/>
  <c r="G12" i="36"/>
  <c r="H12" i="36"/>
  <c r="I12" i="36"/>
  <c r="C12" i="36"/>
  <c r="D20" i="36"/>
  <c r="D19" i="36"/>
  <c r="D18" i="36"/>
  <c r="D17" i="36"/>
  <c r="D16" i="36"/>
  <c r="D15" i="36"/>
  <c r="E15" i="37" l="1"/>
  <c r="E16" i="37"/>
  <c r="E17" i="37"/>
  <c r="E18" i="37"/>
  <c r="E19" i="37"/>
  <c r="E20" i="37"/>
  <c r="E21" i="37"/>
  <c r="D24" i="36"/>
  <c r="E19" i="36" s="1"/>
  <c r="D22" i="35"/>
  <c r="D21" i="35"/>
  <c r="D12" i="35"/>
  <c r="E12" i="35"/>
  <c r="F12" i="35"/>
  <c r="G12" i="35"/>
  <c r="H12" i="35"/>
  <c r="I12" i="35"/>
  <c r="C12" i="35"/>
  <c r="D20" i="35"/>
  <c r="D19" i="35"/>
  <c r="D18" i="35"/>
  <c r="D17" i="35"/>
  <c r="D16" i="35"/>
  <c r="D15" i="35"/>
  <c r="E23" i="37" l="1"/>
  <c r="E22" i="36"/>
  <c r="E20" i="36"/>
  <c r="E15" i="36"/>
  <c r="E17" i="36"/>
  <c r="E18" i="36"/>
  <c r="E16" i="36"/>
  <c r="E21" i="36"/>
  <c r="D24" i="35"/>
  <c r="E16" i="35" s="1"/>
  <c r="E23" i="36" l="1"/>
  <c r="E19" i="35"/>
  <c r="E15" i="35"/>
  <c r="E22" i="35"/>
  <c r="E21" i="35"/>
  <c r="E17" i="35"/>
  <c r="E18" i="35"/>
  <c r="E20" i="35"/>
  <c r="E23" i="35" l="1"/>
</calcChain>
</file>

<file path=xl/sharedStrings.xml><?xml version="1.0" encoding="utf-8"?>
<sst xmlns="http://schemas.openxmlformats.org/spreadsheetml/2006/main" count="161" uniqueCount="25">
  <si>
    <t>CÓDIGO</t>
  </si>
  <si>
    <t>AUTORIZADA</t>
  </si>
  <si>
    <t>EMPENHADO / ANO</t>
  </si>
  <si>
    <t>SALDO</t>
  </si>
  <si>
    <t>R$</t>
  </si>
  <si>
    <t>%</t>
  </si>
  <si>
    <t>PROJETO, ATIVIDADE E OPERAÇÕES ESPECIAIS</t>
  </si>
  <si>
    <t>AMPLIAÇÃO E REFORMA ESTRUTURA FÍSICA TRIBUNAL DE CONTAS</t>
  </si>
  <si>
    <t>CAPACITAÇÃO DE RECURSOS HUMANOS - TCE</t>
  </si>
  <si>
    <t>ADMINISTRAÇÃO DE PESSOAL E ENCARGOS</t>
  </si>
  <si>
    <t>MANUTENÇÃO E SERVIÇOS ADMINISTRATIVOS GERAIS - TCE</t>
  </si>
  <si>
    <t>MANUTENÇÃO E DESENVOLVIMENTO DE TECNOLOGIAS DE INFORMAÇÃO  APLICADOS AO CONTROLE EXTERNO</t>
  </si>
  <si>
    <t>REAPARELHAMENTO DO TRIBUNAL DE CONTAS</t>
  </si>
  <si>
    <t>ENCARGOS COM INATIVOS - TCE</t>
  </si>
  <si>
    <t>ENCARGOS COM INATIVOS - TCE /DESCENTRALIZADO IPREV/FUFIN</t>
  </si>
  <si>
    <t>T O T A L</t>
  </si>
  <si>
    <t>FONTE: Diretoria de Planejamento e Projetos Especiais - DPE</t>
  </si>
  <si>
    <t>TABELA 11 - DESPESA REALIZADA POR AÇÕES</t>
  </si>
  <si>
    <t>JANEIRO</t>
  </si>
  <si>
    <t>FEVEREIRO</t>
  </si>
  <si>
    <t>MARÇO</t>
  </si>
  <si>
    <t>ABRIL</t>
  </si>
  <si>
    <t>MAIO</t>
  </si>
  <si>
    <t>JUNHO</t>
  </si>
  <si>
    <t>JULHO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</si>
</sst>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5"/>
      <name val="Times New Roman"/>
      <family val="1"/>
    </font>
    <font>
      <b/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</font>
    <font>
      <b/>
      <sz val="9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16">
    <border>
      <left/>
      <right/>
      <top/>
      <bottom/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/>
      <bottom style="medium">
        <color rgb="FFFF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3" fillId="0" borderId="0"/>
    <xf numFmtId="164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58">
    <xf numFmtId="0" fontId="0" fillId="0" borderId="0" xfId="0"/>
    <xf numFmtId="0" fontId="4" fillId="0" borderId="0" xfId="1" applyFont="1"/>
    <xf numFmtId="0" fontId="5" fillId="3" borderId="2" xfId="1" applyFont="1" applyFill="1" applyBorder="1" applyAlignment="1">
      <alignment horizontal="centerContinuous" vertical="center"/>
    </xf>
    <xf numFmtId="4" fontId="0" fillId="0" borderId="0" xfId="0" applyNumberFormat="1"/>
    <xf numFmtId="4" fontId="9" fillId="0" borderId="0" xfId="0" applyNumberFormat="1" applyFont="1"/>
    <xf numFmtId="2" fontId="0" fillId="0" borderId="0" xfId="0" applyNumberFormat="1"/>
    <xf numFmtId="0" fontId="9" fillId="0" borderId="0" xfId="0" quotePrefix="1" applyNumberFormat="1" applyFont="1"/>
    <xf numFmtId="0" fontId="7" fillId="4" borderId="0" xfId="1" applyFont="1" applyFill="1" applyAlignment="1">
      <alignment horizontal="right" vertical="center" indent="2"/>
    </xf>
    <xf numFmtId="0" fontId="7" fillId="5" borderId="0" xfId="1" applyFont="1" applyFill="1" applyAlignment="1">
      <alignment horizontal="right" vertical="center" indent="2"/>
    </xf>
    <xf numFmtId="0" fontId="7" fillId="4" borderId="11" xfId="1" applyFont="1" applyFill="1" applyBorder="1" applyAlignment="1">
      <alignment vertical="center"/>
    </xf>
    <xf numFmtId="0" fontId="7" fillId="5" borderId="11" xfId="1" applyFont="1" applyFill="1" applyBorder="1" applyAlignment="1">
      <alignment horizontal="left" vertical="center"/>
    </xf>
    <xf numFmtId="0" fontId="5" fillId="3" borderId="2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0" fontId="5" fillId="3" borderId="3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5" fillId="3" borderId="3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4" fontId="10" fillId="4" borderId="0" xfId="1" applyNumberFormat="1" applyFont="1" applyFill="1" applyBorder="1"/>
    <xf numFmtId="4" fontId="10" fillId="5" borderId="0" xfId="1" applyNumberFormat="1" applyFont="1" applyFill="1" applyBorder="1"/>
    <xf numFmtId="4" fontId="10" fillId="4" borderId="12" xfId="1" applyNumberFormat="1" applyFont="1" applyFill="1" applyBorder="1"/>
    <xf numFmtId="164" fontId="10" fillId="4" borderId="13" xfId="2" applyFont="1" applyFill="1" applyBorder="1"/>
    <xf numFmtId="4" fontId="10" fillId="4" borderId="13" xfId="1" applyNumberFormat="1" applyFont="1" applyFill="1" applyBorder="1"/>
    <xf numFmtId="4" fontId="10" fillId="5" borderId="11" xfId="1" applyNumberFormat="1" applyFont="1" applyFill="1" applyBorder="1"/>
    <xf numFmtId="164" fontId="10" fillId="5" borderId="0" xfId="2" applyFont="1" applyFill="1" applyBorder="1"/>
    <xf numFmtId="40" fontId="10" fillId="4" borderId="14" xfId="2" applyNumberFormat="1" applyFont="1" applyFill="1" applyBorder="1"/>
    <xf numFmtId="40" fontId="10" fillId="5" borderId="15" xfId="2" applyNumberFormat="1" applyFont="1" applyFill="1" applyBorder="1"/>
    <xf numFmtId="4" fontId="10" fillId="4" borderId="14" xfId="1" applyNumberFormat="1" applyFont="1" applyFill="1" applyBorder="1"/>
    <xf numFmtId="4" fontId="10" fillId="5" borderId="15" xfId="1" applyNumberFormat="1" applyFont="1" applyFill="1" applyBorder="1"/>
    <xf numFmtId="4" fontId="11" fillId="6" borderId="7" xfId="1" applyNumberFormat="1" applyFont="1" applyFill="1" applyBorder="1" applyAlignment="1">
      <alignment vertical="center"/>
    </xf>
    <xf numFmtId="4" fontId="11" fillId="6" borderId="10" xfId="1" applyNumberFormat="1" applyFont="1" applyFill="1" applyBorder="1" applyAlignment="1">
      <alignment vertical="center"/>
    </xf>
    <xf numFmtId="4" fontId="10" fillId="4" borderId="11" xfId="1" applyNumberFormat="1" applyFont="1" applyFill="1" applyBorder="1"/>
    <xf numFmtId="40" fontId="10" fillId="4" borderId="15" xfId="2" applyNumberFormat="1" applyFont="1" applyFill="1" applyBorder="1"/>
    <xf numFmtId="164" fontId="10" fillId="4" borderId="0" xfId="2" applyFont="1" applyFill="1" applyBorder="1"/>
    <xf numFmtId="4" fontId="10" fillId="4" borderId="15" xfId="1" applyNumberFormat="1" applyFont="1" applyFill="1" applyBorder="1"/>
    <xf numFmtId="0" fontId="5" fillId="3" borderId="2" xfId="1" applyFont="1" applyFill="1" applyBorder="1" applyAlignment="1">
      <alignment horizontal="center" vertical="center"/>
    </xf>
    <xf numFmtId="0" fontId="5" fillId="3" borderId="3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5" fillId="3" borderId="3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5" fillId="3" borderId="3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5" fillId="3" borderId="3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5" fillId="3" borderId="3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0" fontId="8" fillId="6" borderId="6" xfId="1" applyFont="1" applyFill="1" applyBorder="1" applyAlignment="1">
      <alignment horizontal="center" vertical="center"/>
    </xf>
    <xf numFmtId="0" fontId="6" fillId="0" borderId="8" xfId="0" applyFont="1" applyBorder="1" applyAlignment="1">
      <alignment horizontal="left" vertical="center"/>
    </xf>
    <xf numFmtId="0" fontId="2" fillId="2" borderId="0" xfId="0" applyFont="1" applyFill="1" applyBorder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5" fillId="3" borderId="3" xfId="1" applyFont="1" applyFill="1" applyBorder="1" applyAlignment="1">
      <alignment horizontal="center" vertical="center"/>
    </xf>
    <xf numFmtId="0" fontId="5" fillId="3" borderId="5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0" fontId="5" fillId="3" borderId="9" xfId="1" applyFont="1" applyFill="1" applyBorder="1" applyAlignment="1">
      <alignment horizontal="center" vertical="center"/>
    </xf>
  </cellXfs>
  <cellStyles count="5">
    <cellStyle name="Normal" xfId="0" builtinId="0"/>
    <cellStyle name="Normal 2" xfId="1"/>
    <cellStyle name="Porcentagem 2" xfId="3"/>
    <cellStyle name="Separador de milhares 2" xfId="2"/>
    <cellStyle name="Vírgula 2" xfId="4"/>
  </cellStyles>
  <dxfs count="0"/>
  <tableStyles count="0" defaultTableStyle="TableStyleMedium9" defaultPivotStyle="PivotStyleLight16"/>
  <colors>
    <mruColors>
      <color rgb="FFE6DDB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/>
              <a:t>Despesas realizadas por ações orçamentárias</a:t>
            </a:r>
          </a:p>
          <a:p>
            <a:pPr>
              <a:defRPr/>
            </a:pPr>
            <a:r>
              <a:rPr lang="pt-BR" sz="1000" b="0" i="1"/>
              <a:t>Período: JAN - </a:t>
            </a:r>
            <a:r>
              <a:rPr lang="pt-BR" sz="1000" b="0" i="1" baseline="0"/>
              <a:t> </a:t>
            </a:r>
            <a:r>
              <a:rPr lang="pt-BR" sz="1000" b="0" i="1"/>
              <a:t>/ 2017</a:t>
            </a:r>
          </a:p>
        </c:rich>
      </c:tx>
      <c:layout>
        <c:manualLayout>
          <c:xMode val="edge"/>
          <c:yMode val="edge"/>
          <c:x val="0.25159819696450986"/>
          <c:y val="4.5664880125278473E-2"/>
        </c:manualLayout>
      </c:layout>
      <c:overlay val="0"/>
    </c:title>
    <c:autoTitleDeleted val="0"/>
    <c:view3D>
      <c:rotX val="40"/>
      <c:rotY val="15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1.9135379816653546E-3"/>
          <c:y val="0.21936140335399393"/>
          <c:w val="0.81982764409949804"/>
          <c:h val="0.66838948910455964"/>
        </c:manualLayout>
      </c:layout>
      <c:pie3DChart>
        <c:varyColors val="1"/>
        <c:ser>
          <c:idx val="1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explosion val="4"/>
          <c:dLbls>
            <c:dLbl>
              <c:idx val="0"/>
              <c:layout>
                <c:manualLayout>
                  <c:x val="-9.6706417132641026E-2"/>
                  <c:y val="-0.18828381746399425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9.6190802236677642E-2"/>
                  <c:y val="4.5104067873868704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20122960173456578"/>
                  <c:y val="-0.12370688957997904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0.14028605120012191"/>
                  <c:y val="8.7315262062830398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2.6657917760279964E-2"/>
                  <c:y val="-0.194128086930310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3.2508083228726843E-2"/>
                  <c:y val="-1.5283383694685368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3.58946707748488E-2"/>
                  <c:y val="3.4059860164538255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0.14583152649397085"/>
                  <c:y val="-0.146173198938368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scene3d>
                <a:camera prst="orthographicFront"/>
                <a:lightRig rig="threePt" dir="t"/>
              </a:scene3d>
              <a:sp3d>
                <a:bevelB/>
              </a:sp3d>
            </c:spPr>
            <c:showLegendKey val="1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Ref>
              <c:f>JANEIRO!$C$15:$C$22</c:f>
              <c:numCache>
                <c:formatCode>General</c:formatCode>
                <c:ptCount val="8"/>
                <c:pt idx="0">
                  <c:v>1843</c:v>
                </c:pt>
                <c:pt idx="1">
                  <c:v>1869</c:v>
                </c:pt>
                <c:pt idx="2">
                  <c:v>11134</c:v>
                </c:pt>
                <c:pt idx="3">
                  <c:v>1858</c:v>
                </c:pt>
                <c:pt idx="4">
                  <c:v>1882</c:v>
                </c:pt>
                <c:pt idx="5">
                  <c:v>11135</c:v>
                </c:pt>
                <c:pt idx="6">
                  <c:v>1786</c:v>
                </c:pt>
                <c:pt idx="7">
                  <c:v>9359</c:v>
                </c:pt>
              </c:numCache>
            </c:numRef>
          </c:cat>
          <c:val>
            <c:numRef>
              <c:f>JANEIRO!$D$15:$D$22</c:f>
              <c:numCache>
                <c:formatCode>#,##0.00</c:formatCode>
                <c:ptCount val="8"/>
                <c:pt idx="0">
                  <c:v>0</c:v>
                </c:pt>
                <c:pt idx="1">
                  <c:v>243745.74000000002</c:v>
                </c:pt>
                <c:pt idx="2">
                  <c:v>16592775.960000001</c:v>
                </c:pt>
                <c:pt idx="3">
                  <c:v>11675246.360000001</c:v>
                </c:pt>
                <c:pt idx="4">
                  <c:v>680149.11</c:v>
                </c:pt>
                <c:pt idx="5">
                  <c:v>6197</c:v>
                </c:pt>
                <c:pt idx="6">
                  <c:v>499568.73999999993</c:v>
                </c:pt>
                <c:pt idx="7">
                  <c:v>4605841.32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scene3d>
          <a:camera prst="orthographicFront"/>
          <a:lightRig rig="threePt" dir="t"/>
        </a:scene3d>
        <a:sp3d>
          <a:bevelB/>
        </a:sp3d>
      </c:spPr>
    </c:plotArea>
    <c:legend>
      <c:legendPos val="r"/>
      <c:layout>
        <c:manualLayout>
          <c:xMode val="edge"/>
          <c:yMode val="edge"/>
          <c:x val="0.83601264114628249"/>
          <c:y val="0.20149545260331059"/>
          <c:w val="9.7320680119590941E-2"/>
          <c:h val="0.5607104925837928"/>
        </c:manualLayout>
      </c:layout>
      <c:overlay val="0"/>
    </c:legend>
    <c:plotVisOnly val="1"/>
    <c:dispBlanksAs val="gap"/>
    <c:showDLblsOverMax val="0"/>
  </c:chart>
  <c:spPr>
    <a:solidFill>
      <a:srgbClr val="FFFF00">
        <a:alpha val="90000"/>
      </a:srgbClr>
    </a:solidFill>
    <a:scene3d>
      <a:camera prst="orthographicFront"/>
      <a:lightRig rig="threePt" dir="t"/>
    </a:scene3d>
    <a:sp3d prstMaterial="metal">
      <a:bevelT/>
      <a:bevelB/>
    </a:sp3d>
  </c:spPr>
  <c:printSettings>
    <c:headerFooter/>
    <c:pageMargins b="0.78740157499999996" l="0.511811024" r="0.511811024" t="0.78740157499999996" header="0.31496062000000752" footer="0.3149606200000075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/>
              <a:t>Despesas realizadas por ações orçamentárias</a:t>
            </a:r>
          </a:p>
          <a:p>
            <a:pPr>
              <a:defRPr/>
            </a:pPr>
            <a:r>
              <a:rPr lang="pt-BR" sz="1000" b="0" i="1"/>
              <a:t>Período: JAN - FEV</a:t>
            </a:r>
            <a:r>
              <a:rPr lang="pt-BR" sz="1000" b="0" i="1" baseline="0"/>
              <a:t> </a:t>
            </a:r>
            <a:r>
              <a:rPr lang="pt-BR" sz="1000" b="0" i="1"/>
              <a:t>/ 2017</a:t>
            </a:r>
          </a:p>
        </c:rich>
      </c:tx>
      <c:layout>
        <c:manualLayout>
          <c:xMode val="edge"/>
          <c:yMode val="edge"/>
          <c:x val="0.25159819696450986"/>
          <c:y val="4.5664880125278473E-2"/>
        </c:manualLayout>
      </c:layout>
      <c:overlay val="0"/>
    </c:title>
    <c:autoTitleDeleted val="0"/>
    <c:view3D>
      <c:rotX val="40"/>
      <c:rotY val="15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1.9135379816653546E-3"/>
          <c:y val="0.21936140335399393"/>
          <c:w val="0.81982764409949804"/>
          <c:h val="0.66838948910455964"/>
        </c:manualLayout>
      </c:layout>
      <c:pie3DChart>
        <c:varyColors val="1"/>
        <c:ser>
          <c:idx val="1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explosion val="4"/>
          <c:dLbls>
            <c:dLbl>
              <c:idx val="0"/>
              <c:layout>
                <c:manualLayout>
                  <c:x val="-9.6706417132641026E-2"/>
                  <c:y val="-0.18828381746399425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9.6190802236677642E-2"/>
                  <c:y val="4.5104067873868704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20122960173456578"/>
                  <c:y val="-0.12370688957997904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0.14028605120012191"/>
                  <c:y val="8.7315262062830398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2.6657917760279964E-2"/>
                  <c:y val="-0.194128086930310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3.2508083228726843E-2"/>
                  <c:y val="-1.5283383694685368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3.58946707748488E-2"/>
                  <c:y val="3.4059860164538255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0.14583152649397085"/>
                  <c:y val="-0.146173198938368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scene3d>
                <a:camera prst="orthographicFront"/>
                <a:lightRig rig="threePt" dir="t"/>
              </a:scene3d>
              <a:sp3d>
                <a:bevelB/>
              </a:sp3d>
            </c:spPr>
            <c:showLegendKey val="1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Ref>
              <c:f>FEVEREIRO!$C$15:$C$22</c:f>
              <c:numCache>
                <c:formatCode>General</c:formatCode>
                <c:ptCount val="8"/>
                <c:pt idx="0">
                  <c:v>1843</c:v>
                </c:pt>
                <c:pt idx="1">
                  <c:v>1869</c:v>
                </c:pt>
                <c:pt idx="2">
                  <c:v>11134</c:v>
                </c:pt>
                <c:pt idx="3">
                  <c:v>1858</c:v>
                </c:pt>
                <c:pt idx="4">
                  <c:v>1882</c:v>
                </c:pt>
                <c:pt idx="5">
                  <c:v>11135</c:v>
                </c:pt>
                <c:pt idx="6">
                  <c:v>1786</c:v>
                </c:pt>
                <c:pt idx="7">
                  <c:v>9359</c:v>
                </c:pt>
              </c:numCache>
            </c:numRef>
          </c:cat>
          <c:val>
            <c:numRef>
              <c:f>FEVEREIRO!$D$15:$D$22</c:f>
              <c:numCache>
                <c:formatCode>#,##0.00</c:formatCode>
                <c:ptCount val="8"/>
                <c:pt idx="0">
                  <c:v>1812525.28</c:v>
                </c:pt>
                <c:pt idx="1">
                  <c:v>282799.74</c:v>
                </c:pt>
                <c:pt idx="2">
                  <c:v>29125785.610000007</c:v>
                </c:pt>
                <c:pt idx="3">
                  <c:v>11966769.549999999</c:v>
                </c:pt>
                <c:pt idx="4">
                  <c:v>1135224.1099999999</c:v>
                </c:pt>
                <c:pt idx="5">
                  <c:v>9196</c:v>
                </c:pt>
                <c:pt idx="6">
                  <c:v>1472725.3299999998</c:v>
                </c:pt>
                <c:pt idx="7">
                  <c:v>9341993.0899999999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scene3d>
          <a:camera prst="orthographicFront"/>
          <a:lightRig rig="threePt" dir="t"/>
        </a:scene3d>
        <a:sp3d>
          <a:bevelB/>
        </a:sp3d>
      </c:spPr>
    </c:plotArea>
    <c:legend>
      <c:legendPos val="r"/>
      <c:layout>
        <c:manualLayout>
          <c:xMode val="edge"/>
          <c:yMode val="edge"/>
          <c:x val="0.83601264114628249"/>
          <c:y val="0.20149545260331059"/>
          <c:w val="9.7320680119590941E-2"/>
          <c:h val="0.5607104925837928"/>
        </c:manualLayout>
      </c:layout>
      <c:overlay val="0"/>
    </c:legend>
    <c:plotVisOnly val="1"/>
    <c:dispBlanksAs val="gap"/>
    <c:showDLblsOverMax val="0"/>
  </c:chart>
  <c:spPr>
    <a:solidFill>
      <a:srgbClr val="FFFF00">
        <a:alpha val="90000"/>
      </a:srgbClr>
    </a:solidFill>
    <a:scene3d>
      <a:camera prst="orthographicFront"/>
      <a:lightRig rig="threePt" dir="t"/>
    </a:scene3d>
    <a:sp3d prstMaterial="metal">
      <a:bevelT/>
      <a:bevelB/>
    </a:sp3d>
  </c:spPr>
  <c:printSettings>
    <c:headerFooter/>
    <c:pageMargins b="0.78740157499999996" l="0.511811024" r="0.511811024" t="0.78740157499999996" header="0.31496062000000752" footer="0.3149606200000075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/>
              <a:t>Despesas realizadas por ações orçamentárias</a:t>
            </a:r>
          </a:p>
          <a:p>
            <a:pPr>
              <a:defRPr/>
            </a:pPr>
            <a:r>
              <a:rPr lang="pt-BR" sz="1000" b="0" i="1"/>
              <a:t>Período: JAN - MAR</a:t>
            </a:r>
            <a:r>
              <a:rPr lang="pt-BR" sz="1000" b="0" i="1" baseline="0"/>
              <a:t> </a:t>
            </a:r>
            <a:r>
              <a:rPr lang="pt-BR" sz="1000" b="0" i="1"/>
              <a:t>/ 2017</a:t>
            </a:r>
          </a:p>
        </c:rich>
      </c:tx>
      <c:layout>
        <c:manualLayout>
          <c:xMode val="edge"/>
          <c:yMode val="edge"/>
          <c:x val="0.25159819696450986"/>
          <c:y val="4.5664880125278473E-2"/>
        </c:manualLayout>
      </c:layout>
      <c:overlay val="0"/>
    </c:title>
    <c:autoTitleDeleted val="0"/>
    <c:view3D>
      <c:rotX val="40"/>
      <c:rotY val="15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1.9135379816653546E-3"/>
          <c:y val="0.21936140335399393"/>
          <c:w val="0.81982764409949804"/>
          <c:h val="0.66838948910455964"/>
        </c:manualLayout>
      </c:layout>
      <c:pie3DChart>
        <c:varyColors val="1"/>
        <c:ser>
          <c:idx val="1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explosion val="4"/>
          <c:dLbls>
            <c:dLbl>
              <c:idx val="0"/>
              <c:layout>
                <c:manualLayout>
                  <c:x val="4.822111909924303E-2"/>
                  <c:y val="-1.2746936044759112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1.4920308874434175E-2"/>
                  <c:y val="6.3778204195063859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20122960173456578"/>
                  <c:y val="-0.12370688957997904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0.14028605120012191"/>
                  <c:y val="8.7315262062830398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4.9187873254973565E-3"/>
                  <c:y val="-0.13810567796672474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3.2508083228726843E-2"/>
                  <c:y val="-1.5283383694685368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3.58946707748488E-2"/>
                  <c:y val="3.4059860164538255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0.14583152649397085"/>
                  <c:y val="-0.146173198938368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scene3d>
                <a:camera prst="orthographicFront"/>
                <a:lightRig rig="threePt" dir="t"/>
              </a:scene3d>
              <a:sp3d>
                <a:bevelB/>
              </a:sp3d>
            </c:spPr>
            <c:showLegendKey val="1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Ref>
              <c:f>MARÇO!$C$15:$C$22</c:f>
              <c:numCache>
                <c:formatCode>General</c:formatCode>
                <c:ptCount val="8"/>
                <c:pt idx="0">
                  <c:v>1843</c:v>
                </c:pt>
                <c:pt idx="1">
                  <c:v>1869</c:v>
                </c:pt>
                <c:pt idx="2">
                  <c:v>11134</c:v>
                </c:pt>
                <c:pt idx="3">
                  <c:v>1858</c:v>
                </c:pt>
                <c:pt idx="4">
                  <c:v>1882</c:v>
                </c:pt>
                <c:pt idx="5">
                  <c:v>11135</c:v>
                </c:pt>
                <c:pt idx="6">
                  <c:v>1786</c:v>
                </c:pt>
                <c:pt idx="7">
                  <c:v>9359</c:v>
                </c:pt>
              </c:numCache>
            </c:numRef>
          </c:cat>
          <c:val>
            <c:numRef>
              <c:f>MARÇO!$D$15:$D$22</c:f>
              <c:numCache>
                <c:formatCode>#,##0.00</c:formatCode>
                <c:ptCount val="8"/>
                <c:pt idx="0">
                  <c:v>1886743.55</c:v>
                </c:pt>
                <c:pt idx="1">
                  <c:v>327428.74</c:v>
                </c:pt>
                <c:pt idx="2">
                  <c:v>41755585.830000006</c:v>
                </c:pt>
                <c:pt idx="3">
                  <c:v>12296664.140000001</c:v>
                </c:pt>
                <c:pt idx="4">
                  <c:v>1433469.6099999999</c:v>
                </c:pt>
                <c:pt idx="5">
                  <c:v>9311</c:v>
                </c:pt>
                <c:pt idx="6">
                  <c:v>2604832.56</c:v>
                </c:pt>
                <c:pt idx="7">
                  <c:v>14210828.050000001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scene3d>
          <a:camera prst="orthographicFront"/>
          <a:lightRig rig="threePt" dir="t"/>
        </a:scene3d>
        <a:sp3d>
          <a:bevelB/>
        </a:sp3d>
      </c:spPr>
    </c:plotArea>
    <c:legend>
      <c:legendPos val="r"/>
      <c:layout>
        <c:manualLayout>
          <c:xMode val="edge"/>
          <c:yMode val="edge"/>
          <c:x val="0.83601264114628249"/>
          <c:y val="0.20149545260331059"/>
          <c:w val="9.7320680119590941E-2"/>
          <c:h val="0.5607104925837928"/>
        </c:manualLayout>
      </c:layout>
      <c:overlay val="0"/>
    </c:legend>
    <c:plotVisOnly val="1"/>
    <c:dispBlanksAs val="gap"/>
    <c:showDLblsOverMax val="0"/>
  </c:chart>
  <c:spPr>
    <a:solidFill>
      <a:srgbClr val="FFFF00">
        <a:alpha val="90000"/>
      </a:srgbClr>
    </a:solidFill>
    <a:scene3d>
      <a:camera prst="orthographicFront"/>
      <a:lightRig rig="threePt" dir="t"/>
    </a:scene3d>
    <a:sp3d prstMaterial="metal">
      <a:bevelT/>
      <a:bevelB/>
    </a:sp3d>
  </c:spPr>
  <c:printSettings>
    <c:headerFooter/>
    <c:pageMargins b="0.78740157499999996" l="0.511811024" r="0.511811024" t="0.78740157499999996" header="0.31496062000000752" footer="0.3149606200000075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/>
              <a:t>Despesas realizadas por ações orçamentárias</a:t>
            </a:r>
          </a:p>
          <a:p>
            <a:pPr>
              <a:defRPr/>
            </a:pPr>
            <a:r>
              <a:rPr lang="pt-BR" sz="1000" b="0" i="1"/>
              <a:t>Período: JAN - abr</a:t>
            </a:r>
            <a:r>
              <a:rPr lang="pt-BR" sz="1000" b="0" i="1" baseline="0"/>
              <a:t> </a:t>
            </a:r>
            <a:r>
              <a:rPr lang="pt-BR" sz="1000" b="0" i="1"/>
              <a:t>/ 2017</a:t>
            </a:r>
          </a:p>
        </c:rich>
      </c:tx>
      <c:layout>
        <c:manualLayout>
          <c:xMode val="edge"/>
          <c:yMode val="edge"/>
          <c:x val="0.25159819696450986"/>
          <c:y val="4.5664880125278473E-2"/>
        </c:manualLayout>
      </c:layout>
      <c:overlay val="0"/>
    </c:title>
    <c:autoTitleDeleted val="0"/>
    <c:view3D>
      <c:rotX val="40"/>
      <c:rotY val="15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1.9135379816653546E-3"/>
          <c:y val="0.21936140335399393"/>
          <c:w val="0.81982764409949804"/>
          <c:h val="0.66838948910455964"/>
        </c:manualLayout>
      </c:layout>
      <c:pie3DChart>
        <c:varyColors val="1"/>
        <c:ser>
          <c:idx val="1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explosion val="4"/>
          <c:dLbls>
            <c:dLbl>
              <c:idx val="0"/>
              <c:layout>
                <c:manualLayout>
                  <c:x val="4.822111909924303E-2"/>
                  <c:y val="-1.2746936044759112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1.4920308874434175E-2"/>
                  <c:y val="6.3778204195063859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20122960173456578"/>
                  <c:y val="-0.12370688957997904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0.14028605120012191"/>
                  <c:y val="8.7315262062830398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4.9187873254973565E-3"/>
                  <c:y val="-0.13810567796672474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3.2508083228726843E-2"/>
                  <c:y val="-1.5283383694685368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3.58946707748488E-2"/>
                  <c:y val="3.4059860164538255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0.14583152649397085"/>
                  <c:y val="-0.146173198938368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scene3d>
                <a:camera prst="orthographicFront"/>
                <a:lightRig rig="threePt" dir="t"/>
              </a:scene3d>
              <a:sp3d>
                <a:bevelB/>
              </a:sp3d>
            </c:spPr>
            <c:showLegendKey val="1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Ref>
              <c:f>ABRIL!$C$15:$C$22</c:f>
              <c:numCache>
                <c:formatCode>General</c:formatCode>
                <c:ptCount val="8"/>
                <c:pt idx="0">
                  <c:v>1843</c:v>
                </c:pt>
                <c:pt idx="1">
                  <c:v>1869</c:v>
                </c:pt>
                <c:pt idx="2">
                  <c:v>11134</c:v>
                </c:pt>
                <c:pt idx="3">
                  <c:v>1858</c:v>
                </c:pt>
                <c:pt idx="4">
                  <c:v>1882</c:v>
                </c:pt>
                <c:pt idx="5">
                  <c:v>11135</c:v>
                </c:pt>
                <c:pt idx="6">
                  <c:v>1786</c:v>
                </c:pt>
                <c:pt idx="7">
                  <c:v>9359</c:v>
                </c:pt>
              </c:numCache>
            </c:numRef>
          </c:cat>
          <c:val>
            <c:numRef>
              <c:f>ABRIL!$D$15:$D$22</c:f>
              <c:numCache>
                <c:formatCode>#,##0.00</c:formatCode>
                <c:ptCount val="8"/>
                <c:pt idx="0">
                  <c:v>2054886.6600000001</c:v>
                </c:pt>
                <c:pt idx="1">
                  <c:v>362143.34</c:v>
                </c:pt>
                <c:pt idx="2">
                  <c:v>54027025.310000017</c:v>
                </c:pt>
                <c:pt idx="3">
                  <c:v>12725662.84</c:v>
                </c:pt>
                <c:pt idx="4">
                  <c:v>1433469.6099999999</c:v>
                </c:pt>
                <c:pt idx="5">
                  <c:v>103786.5</c:v>
                </c:pt>
                <c:pt idx="6">
                  <c:v>3175518.2500000005</c:v>
                </c:pt>
                <c:pt idx="7">
                  <c:v>19125267.610000003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scene3d>
          <a:camera prst="orthographicFront"/>
          <a:lightRig rig="threePt" dir="t"/>
        </a:scene3d>
        <a:sp3d>
          <a:bevelB/>
        </a:sp3d>
      </c:spPr>
    </c:plotArea>
    <c:legend>
      <c:legendPos val="r"/>
      <c:layout>
        <c:manualLayout>
          <c:xMode val="edge"/>
          <c:yMode val="edge"/>
          <c:x val="0.83601264114628249"/>
          <c:y val="0.20149545260331059"/>
          <c:w val="9.7320680119590941E-2"/>
          <c:h val="0.5607104925837928"/>
        </c:manualLayout>
      </c:layout>
      <c:overlay val="0"/>
    </c:legend>
    <c:plotVisOnly val="1"/>
    <c:dispBlanksAs val="gap"/>
    <c:showDLblsOverMax val="0"/>
  </c:chart>
  <c:spPr>
    <a:solidFill>
      <a:srgbClr val="FFFF00">
        <a:alpha val="90000"/>
      </a:srgbClr>
    </a:solidFill>
    <a:scene3d>
      <a:camera prst="orthographicFront"/>
      <a:lightRig rig="threePt" dir="t"/>
    </a:scene3d>
    <a:sp3d prstMaterial="metal">
      <a:bevelT/>
      <a:bevelB/>
    </a:sp3d>
  </c:spPr>
  <c:printSettings>
    <c:headerFooter/>
    <c:pageMargins b="0.78740157499999996" l="0.511811024" r="0.511811024" t="0.78740157499999996" header="0.31496062000000752" footer="0.3149606200000075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/>
              <a:t>Despesas realizadas por ações orçamentárias</a:t>
            </a:r>
          </a:p>
          <a:p>
            <a:pPr>
              <a:defRPr/>
            </a:pPr>
            <a:r>
              <a:rPr lang="pt-BR" sz="1000" b="0" i="1"/>
              <a:t>Período: JAN - MAIO/ 2017</a:t>
            </a:r>
          </a:p>
        </c:rich>
      </c:tx>
      <c:layout>
        <c:manualLayout>
          <c:xMode val="edge"/>
          <c:yMode val="edge"/>
          <c:x val="0.25159819696450986"/>
          <c:y val="4.5664880125278473E-2"/>
        </c:manualLayout>
      </c:layout>
      <c:overlay val="0"/>
    </c:title>
    <c:autoTitleDeleted val="0"/>
    <c:view3D>
      <c:rotX val="40"/>
      <c:rotY val="13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1.9135379816653546E-3"/>
          <c:y val="0.21936140335399393"/>
          <c:w val="0.81982764409949804"/>
          <c:h val="0.66838948910455964"/>
        </c:manualLayout>
      </c:layout>
      <c:pie3DChart>
        <c:varyColors val="1"/>
        <c:ser>
          <c:idx val="1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explosion val="4"/>
          <c:dLbls>
            <c:dLbl>
              <c:idx val="0"/>
              <c:layout>
                <c:manualLayout>
                  <c:x val="4.822111909924303E-2"/>
                  <c:y val="-1.2746936044759112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1.4920308874434175E-2"/>
                  <c:y val="6.3778204195063859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21330689642055611"/>
                  <c:y val="-7.9272443885690762E-3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0.14753242801171593"/>
                  <c:y val="5.3701816684679118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9.7497051998934915E-3"/>
                  <c:y val="-0.17545395060911503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2.0430788542736417E-2"/>
                  <c:y val="-7.8775447186748782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2.3817376088858547E-2"/>
                  <c:y val="-5.184116691295941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3.5327893795884122E-2"/>
                  <c:y val="-1.1719417425762955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scene3d>
                <a:camera prst="orthographicFront"/>
                <a:lightRig rig="threePt" dir="t"/>
              </a:scene3d>
              <a:sp3d>
                <a:bevelB/>
              </a:sp3d>
            </c:spPr>
            <c:showLegendKey val="1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Ref>
              <c:f>MAIO!$C$15:$C$22</c:f>
              <c:numCache>
                <c:formatCode>General</c:formatCode>
                <c:ptCount val="8"/>
                <c:pt idx="0">
                  <c:v>1843</c:v>
                </c:pt>
                <c:pt idx="1">
                  <c:v>1869</c:v>
                </c:pt>
                <c:pt idx="2">
                  <c:v>11134</c:v>
                </c:pt>
                <c:pt idx="3">
                  <c:v>1858</c:v>
                </c:pt>
                <c:pt idx="4">
                  <c:v>1882</c:v>
                </c:pt>
                <c:pt idx="5">
                  <c:v>11135</c:v>
                </c:pt>
                <c:pt idx="6">
                  <c:v>1786</c:v>
                </c:pt>
                <c:pt idx="7">
                  <c:v>9359</c:v>
                </c:pt>
              </c:numCache>
            </c:numRef>
          </c:cat>
          <c:val>
            <c:numRef>
              <c:f>MAIO!$D$15:$D$22</c:f>
              <c:numCache>
                <c:formatCode>#,##0.00</c:formatCode>
                <c:ptCount val="8"/>
                <c:pt idx="0">
                  <c:v>2248489.6999999997</c:v>
                </c:pt>
                <c:pt idx="1">
                  <c:v>541951.57000000007</c:v>
                </c:pt>
                <c:pt idx="2">
                  <c:v>66509679.18</c:v>
                </c:pt>
                <c:pt idx="3">
                  <c:v>13405224.220000001</c:v>
                </c:pt>
                <c:pt idx="4">
                  <c:v>1456237.6099999999</c:v>
                </c:pt>
                <c:pt idx="5">
                  <c:v>612198.5</c:v>
                </c:pt>
                <c:pt idx="6">
                  <c:v>4175124.8299999996</c:v>
                </c:pt>
                <c:pt idx="7">
                  <c:v>4175124.8299999996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scene3d>
          <a:camera prst="orthographicFront"/>
          <a:lightRig rig="threePt" dir="t"/>
        </a:scene3d>
        <a:sp3d>
          <a:bevelB/>
        </a:sp3d>
      </c:spPr>
    </c:plotArea>
    <c:legend>
      <c:legendPos val="r"/>
      <c:layout>
        <c:manualLayout>
          <c:xMode val="edge"/>
          <c:yMode val="edge"/>
          <c:x val="0.83601264114628249"/>
          <c:y val="0.20149545260331059"/>
          <c:w val="9.7320680119590941E-2"/>
          <c:h val="0.5607104925837928"/>
        </c:manualLayout>
      </c:layout>
      <c:overlay val="0"/>
    </c:legend>
    <c:plotVisOnly val="1"/>
    <c:dispBlanksAs val="gap"/>
    <c:showDLblsOverMax val="0"/>
  </c:chart>
  <c:spPr>
    <a:solidFill>
      <a:srgbClr val="FFFF00">
        <a:alpha val="90000"/>
      </a:srgbClr>
    </a:solidFill>
    <a:scene3d>
      <a:camera prst="orthographicFront"/>
      <a:lightRig rig="threePt" dir="t"/>
    </a:scene3d>
    <a:sp3d prstMaterial="metal">
      <a:bevelT/>
      <a:bevelB/>
    </a:sp3d>
  </c:spPr>
  <c:printSettings>
    <c:headerFooter/>
    <c:pageMargins b="0.78740157499999996" l="0.511811024" r="0.511811024" t="0.78740157499999996" header="0.31496062000000752" footer="0.3149606200000075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/>
              <a:t>Despesas realizadas por ações orçamentárias</a:t>
            </a:r>
          </a:p>
          <a:p>
            <a:pPr>
              <a:defRPr/>
            </a:pPr>
            <a:r>
              <a:rPr lang="pt-BR" sz="1000" b="0" i="1"/>
              <a:t>Período: JAN - JUN/ 2017</a:t>
            </a:r>
          </a:p>
        </c:rich>
      </c:tx>
      <c:layout>
        <c:manualLayout>
          <c:xMode val="edge"/>
          <c:yMode val="edge"/>
          <c:x val="0.25159819696450986"/>
          <c:y val="4.5664880125278473E-2"/>
        </c:manualLayout>
      </c:layout>
      <c:overlay val="0"/>
    </c:title>
    <c:autoTitleDeleted val="0"/>
    <c:view3D>
      <c:rotX val="40"/>
      <c:rotY val="16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1.9135379816653546E-3"/>
          <c:y val="0.21936140335399393"/>
          <c:w val="0.81982764409949804"/>
          <c:h val="0.66838948910455964"/>
        </c:manualLayout>
      </c:layout>
      <c:pie3DChart>
        <c:varyColors val="1"/>
        <c:ser>
          <c:idx val="1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explosion val="4"/>
          <c:dLbls>
            <c:dLbl>
              <c:idx val="0"/>
              <c:layout>
                <c:manualLayout>
                  <c:x val="4.822111909924303E-2"/>
                  <c:y val="-1.2746936044759112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4920308874434175E-2"/>
                  <c:y val="6.3778204195063859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21330689642055611"/>
                  <c:y val="-7.9272443885690762E-3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0.11613146182814105"/>
                  <c:y val="6.4906298477396179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9.7497051998934915E-3"/>
                  <c:y val="-0.17545395060911503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2.0430788542736417E-2"/>
                  <c:y val="-7.8775447186748782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2.3817376088858547E-2"/>
                  <c:y val="-5.184116691295941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0.18447886948913994"/>
                  <c:y val="-0.1349687171456509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0%" sourceLinked="0"/>
            <c:spPr>
              <a:scene3d>
                <a:camera prst="orthographicFront"/>
                <a:lightRig rig="threePt" dir="t"/>
              </a:scene3d>
              <a:sp3d>
                <a:bevelB/>
              </a:sp3d>
            </c:spPr>
            <c:showLegendKey val="1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Ref>
              <c:f>JUNHO!$C$15:$C$22</c:f>
              <c:numCache>
                <c:formatCode>General</c:formatCode>
                <c:ptCount val="8"/>
                <c:pt idx="0">
                  <c:v>1843</c:v>
                </c:pt>
                <c:pt idx="1">
                  <c:v>1869</c:v>
                </c:pt>
                <c:pt idx="2">
                  <c:v>11134</c:v>
                </c:pt>
                <c:pt idx="3">
                  <c:v>1858</c:v>
                </c:pt>
                <c:pt idx="4">
                  <c:v>1882</c:v>
                </c:pt>
                <c:pt idx="5">
                  <c:v>11135</c:v>
                </c:pt>
                <c:pt idx="6">
                  <c:v>1786</c:v>
                </c:pt>
                <c:pt idx="7">
                  <c:v>9359</c:v>
                </c:pt>
              </c:numCache>
            </c:numRef>
          </c:cat>
          <c:val>
            <c:numRef>
              <c:f>JUNHO!$D$15:$D$22</c:f>
              <c:numCache>
                <c:formatCode>#,##0.00</c:formatCode>
                <c:ptCount val="8"/>
                <c:pt idx="0">
                  <c:v>2265362.5299999998</c:v>
                </c:pt>
                <c:pt idx="1">
                  <c:v>538809.57000000007</c:v>
                </c:pt>
                <c:pt idx="2">
                  <c:v>81281830.619999975</c:v>
                </c:pt>
                <c:pt idx="3">
                  <c:v>13620921.01</c:v>
                </c:pt>
                <c:pt idx="4">
                  <c:v>1613100.27</c:v>
                </c:pt>
                <c:pt idx="5">
                  <c:v>699938.25</c:v>
                </c:pt>
                <c:pt idx="6">
                  <c:v>5439883.2499999991</c:v>
                </c:pt>
                <c:pt idx="7">
                  <c:v>29345825.440000005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scene3d>
          <a:camera prst="orthographicFront"/>
          <a:lightRig rig="threePt" dir="t"/>
        </a:scene3d>
        <a:sp3d>
          <a:bevelB/>
        </a:sp3d>
      </c:spPr>
    </c:plotArea>
    <c:legend>
      <c:legendPos val="r"/>
      <c:layout>
        <c:manualLayout>
          <c:xMode val="edge"/>
          <c:yMode val="edge"/>
          <c:x val="0.83601264114628249"/>
          <c:y val="0.20149545260331059"/>
          <c:w val="9.7320680119590941E-2"/>
          <c:h val="0.5607104925837928"/>
        </c:manualLayout>
      </c:layout>
      <c:overlay val="0"/>
    </c:legend>
    <c:plotVisOnly val="1"/>
    <c:dispBlanksAs val="gap"/>
    <c:showDLblsOverMax val="0"/>
  </c:chart>
  <c:spPr>
    <a:solidFill>
      <a:srgbClr val="FFFF00">
        <a:alpha val="90000"/>
      </a:srgbClr>
    </a:solidFill>
    <a:scene3d>
      <a:camera prst="orthographicFront"/>
      <a:lightRig rig="threePt" dir="t"/>
    </a:scene3d>
    <a:sp3d prstMaterial="metal">
      <a:bevelT/>
      <a:bevelB/>
    </a:sp3d>
  </c:spPr>
  <c:printSettings>
    <c:headerFooter/>
    <c:pageMargins b="0.78740157499999996" l="0.511811024" r="0.511811024" t="0.78740157499999996" header="0.31496062000000752" footer="0.3149606200000075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/>
              <a:t>Despesas realizadas por ações orçamentárias</a:t>
            </a:r>
          </a:p>
          <a:p>
            <a:pPr>
              <a:defRPr/>
            </a:pPr>
            <a:r>
              <a:rPr lang="pt-BR" sz="1000" b="0" i="1"/>
              <a:t>Período: JAN - JUL/ 2017</a:t>
            </a:r>
          </a:p>
        </c:rich>
      </c:tx>
      <c:layout>
        <c:manualLayout>
          <c:xMode val="edge"/>
          <c:yMode val="edge"/>
          <c:x val="0.25159819696450986"/>
          <c:y val="4.5664880125278473E-2"/>
        </c:manualLayout>
      </c:layout>
      <c:overlay val="0"/>
    </c:title>
    <c:autoTitleDeleted val="0"/>
    <c:view3D>
      <c:rotX val="40"/>
      <c:rotY val="16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1.9135379816653546E-3"/>
          <c:y val="0.21936140335399393"/>
          <c:w val="0.81982764409949804"/>
          <c:h val="0.66838948910455964"/>
        </c:manualLayout>
      </c:layout>
      <c:pie3DChart>
        <c:varyColors val="1"/>
        <c:ser>
          <c:idx val="1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explosion val="4"/>
          <c:dLbls>
            <c:dLbl>
              <c:idx val="0"/>
              <c:layout>
                <c:manualLayout>
                  <c:x val="4.822111909924303E-2"/>
                  <c:y val="-1.2746936044759112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4920308874434175E-2"/>
                  <c:y val="6.3778204195063859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21330689642055611"/>
                  <c:y val="-7.9272443885690762E-3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0.11613146182814105"/>
                  <c:y val="6.4906298477396179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9.7497051998934915E-3"/>
                  <c:y val="-0.17545395060911503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2.0430788542736417E-2"/>
                  <c:y val="-7.8775447186748782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2.3817376088858547E-2"/>
                  <c:y val="-5.184116691295941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0.18447886948913994"/>
                  <c:y val="-0.1349687171456509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0%" sourceLinked="0"/>
            <c:spPr>
              <a:scene3d>
                <a:camera prst="orthographicFront"/>
                <a:lightRig rig="threePt" dir="t"/>
              </a:scene3d>
              <a:sp3d>
                <a:bevelB/>
              </a:sp3d>
            </c:spPr>
            <c:showLegendKey val="1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Ref>
              <c:f>'JULHO (2)'!$C$15:$C$22</c:f>
              <c:numCache>
                <c:formatCode>General</c:formatCode>
                <c:ptCount val="8"/>
                <c:pt idx="0">
                  <c:v>1843</c:v>
                </c:pt>
                <c:pt idx="1">
                  <c:v>1869</c:v>
                </c:pt>
                <c:pt idx="2">
                  <c:v>11134</c:v>
                </c:pt>
                <c:pt idx="3">
                  <c:v>1858</c:v>
                </c:pt>
                <c:pt idx="4">
                  <c:v>1882</c:v>
                </c:pt>
                <c:pt idx="5">
                  <c:v>11135</c:v>
                </c:pt>
                <c:pt idx="6">
                  <c:v>1786</c:v>
                </c:pt>
                <c:pt idx="7">
                  <c:v>9359</c:v>
                </c:pt>
              </c:numCache>
            </c:numRef>
          </c:cat>
          <c:val>
            <c:numRef>
              <c:f>'JULHO (2)'!$D$15:$D$22</c:f>
              <c:numCache>
                <c:formatCode>#,##0.00</c:formatCode>
                <c:ptCount val="8"/>
                <c:pt idx="0">
                  <c:v>2669074.02</c:v>
                </c:pt>
                <c:pt idx="1">
                  <c:v>593864.77</c:v>
                </c:pt>
                <c:pt idx="2">
                  <c:v>93954229.690000013</c:v>
                </c:pt>
                <c:pt idx="3">
                  <c:v>13733703.09</c:v>
                </c:pt>
                <c:pt idx="4">
                  <c:v>1631563.07</c:v>
                </c:pt>
                <c:pt idx="5">
                  <c:v>1473248.5999999999</c:v>
                </c:pt>
                <c:pt idx="6">
                  <c:v>6113692.7499999991</c:v>
                </c:pt>
                <c:pt idx="7">
                  <c:v>36362731.810000002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scene3d>
          <a:camera prst="orthographicFront"/>
          <a:lightRig rig="threePt" dir="t"/>
        </a:scene3d>
        <a:sp3d>
          <a:bevelB/>
        </a:sp3d>
      </c:spPr>
    </c:plotArea>
    <c:legend>
      <c:legendPos val="r"/>
      <c:layout>
        <c:manualLayout>
          <c:xMode val="edge"/>
          <c:yMode val="edge"/>
          <c:x val="0.83601264114628249"/>
          <c:y val="0.20149545260331059"/>
          <c:w val="9.7320680119590941E-2"/>
          <c:h val="0.5607104925837928"/>
        </c:manualLayout>
      </c:layout>
      <c:overlay val="0"/>
    </c:legend>
    <c:plotVisOnly val="1"/>
    <c:dispBlanksAs val="gap"/>
    <c:showDLblsOverMax val="0"/>
  </c:chart>
  <c:spPr>
    <a:solidFill>
      <a:srgbClr val="FFFF00">
        <a:alpha val="90000"/>
      </a:srgbClr>
    </a:solidFill>
    <a:scene3d>
      <a:camera prst="orthographicFront"/>
      <a:lightRig rig="threePt" dir="t"/>
    </a:scene3d>
    <a:sp3d prstMaterial="metal">
      <a:bevelT/>
      <a:bevelB/>
    </a:sp3d>
  </c:spPr>
  <c:printSettings>
    <c:headerFooter/>
    <c:pageMargins b="0.78740157499999996" l="0.511811024" r="0.511811024" t="0.78740157499999996" header="0.31496062000000752" footer="0.3149606200000075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9526</xdr:colOff>
      <xdr:row>14</xdr:row>
      <xdr:rowOff>152399</xdr:rowOff>
    </xdr:from>
    <xdr:to>
      <xdr:col>1</xdr:col>
      <xdr:colOff>5267326</xdr:colOff>
      <xdr:row>32</xdr:row>
      <xdr:rowOff>123824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9526</xdr:colOff>
      <xdr:row>14</xdr:row>
      <xdr:rowOff>152399</xdr:rowOff>
    </xdr:from>
    <xdr:to>
      <xdr:col>1</xdr:col>
      <xdr:colOff>5267326</xdr:colOff>
      <xdr:row>32</xdr:row>
      <xdr:rowOff>123824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9526</xdr:colOff>
      <xdr:row>14</xdr:row>
      <xdr:rowOff>152399</xdr:rowOff>
    </xdr:from>
    <xdr:to>
      <xdr:col>1</xdr:col>
      <xdr:colOff>5267326</xdr:colOff>
      <xdr:row>32</xdr:row>
      <xdr:rowOff>123824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9526</xdr:colOff>
      <xdr:row>14</xdr:row>
      <xdr:rowOff>152399</xdr:rowOff>
    </xdr:from>
    <xdr:to>
      <xdr:col>1</xdr:col>
      <xdr:colOff>5267326</xdr:colOff>
      <xdr:row>32</xdr:row>
      <xdr:rowOff>123824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9526</xdr:colOff>
      <xdr:row>14</xdr:row>
      <xdr:rowOff>152399</xdr:rowOff>
    </xdr:from>
    <xdr:to>
      <xdr:col>1</xdr:col>
      <xdr:colOff>5267326</xdr:colOff>
      <xdr:row>32</xdr:row>
      <xdr:rowOff>123824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9526</xdr:colOff>
      <xdr:row>14</xdr:row>
      <xdr:rowOff>152399</xdr:rowOff>
    </xdr:from>
    <xdr:to>
      <xdr:col>1</xdr:col>
      <xdr:colOff>5267326</xdr:colOff>
      <xdr:row>32</xdr:row>
      <xdr:rowOff>123824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9526</xdr:colOff>
      <xdr:row>14</xdr:row>
      <xdr:rowOff>152399</xdr:rowOff>
    </xdr:from>
    <xdr:to>
      <xdr:col>1</xdr:col>
      <xdr:colOff>5267326</xdr:colOff>
      <xdr:row>32</xdr:row>
      <xdr:rowOff>123824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workbookViewId="0">
      <selection activeCell="C4" sqref="C4:I12"/>
    </sheetView>
  </sheetViews>
  <sheetFormatPr defaultRowHeight="15" x14ac:dyDescent="0.25"/>
  <cols>
    <col min="2" max="2" width="82" customWidth="1"/>
    <col min="3" max="3" width="15.5703125" bestFit="1" customWidth="1"/>
    <col min="4" max="4" width="14.7109375" bestFit="1" customWidth="1"/>
    <col min="6" max="6" width="15.5703125" bestFit="1" customWidth="1"/>
    <col min="8" max="8" width="14.7109375" bestFit="1" customWidth="1"/>
  </cols>
  <sheetData>
    <row r="1" spans="1:9" s="1" customFormat="1" ht="30" customHeight="1" thickBot="1" x14ac:dyDescent="0.2">
      <c r="A1" s="51" t="s">
        <v>17</v>
      </c>
      <c r="B1" s="51"/>
      <c r="C1" s="51"/>
      <c r="D1" s="51"/>
      <c r="E1" s="51"/>
      <c r="F1" s="51"/>
      <c r="G1" s="51"/>
      <c r="H1" s="51"/>
      <c r="I1" s="51"/>
    </row>
    <row r="2" spans="1:9" s="1" customFormat="1" ht="15" customHeight="1" thickBot="1" x14ac:dyDescent="0.2">
      <c r="A2" s="52" t="s">
        <v>0</v>
      </c>
      <c r="B2" s="53" t="s">
        <v>6</v>
      </c>
      <c r="C2" s="54" t="s">
        <v>1</v>
      </c>
      <c r="D2" s="56" t="s">
        <v>18</v>
      </c>
      <c r="E2" s="52"/>
      <c r="F2" s="2" t="s">
        <v>2</v>
      </c>
      <c r="G2" s="2"/>
      <c r="H2" s="56" t="s">
        <v>3</v>
      </c>
      <c r="I2" s="57"/>
    </row>
    <row r="3" spans="1:9" s="1" customFormat="1" ht="15" customHeight="1" thickBot="1" x14ac:dyDescent="0.2">
      <c r="A3" s="52"/>
      <c r="B3" s="53"/>
      <c r="C3" s="55"/>
      <c r="D3" s="13" t="s">
        <v>4</v>
      </c>
      <c r="E3" s="11" t="s">
        <v>5</v>
      </c>
      <c r="F3" s="13" t="s">
        <v>4</v>
      </c>
      <c r="G3" s="11" t="s">
        <v>5</v>
      </c>
      <c r="H3" s="13" t="s">
        <v>4</v>
      </c>
      <c r="I3" s="12" t="s">
        <v>5</v>
      </c>
    </row>
    <row r="4" spans="1:9" s="1" customFormat="1" ht="12.95" customHeight="1" x14ac:dyDescent="0.2">
      <c r="A4" s="7">
        <v>1843</v>
      </c>
      <c r="B4" s="9" t="s">
        <v>7</v>
      </c>
      <c r="C4" s="19">
        <v>4000000</v>
      </c>
      <c r="D4" s="24">
        <v>0</v>
      </c>
      <c r="E4" s="20">
        <v>0</v>
      </c>
      <c r="F4" s="26">
        <v>0</v>
      </c>
      <c r="G4" s="21">
        <v>0</v>
      </c>
      <c r="H4" s="26">
        <v>4000000</v>
      </c>
      <c r="I4" s="17">
        <v>2.0723829794288768</v>
      </c>
    </row>
    <row r="5" spans="1:9" s="1" customFormat="1" ht="12.95" customHeight="1" x14ac:dyDescent="0.2">
      <c r="A5" s="8">
        <v>1869</v>
      </c>
      <c r="B5" s="10" t="s">
        <v>8</v>
      </c>
      <c r="C5" s="22">
        <v>2600000</v>
      </c>
      <c r="D5" s="25">
        <v>243745.74000000002</v>
      </c>
      <c r="E5" s="23">
        <v>0.71055597193373266</v>
      </c>
      <c r="F5" s="27">
        <v>243745.74000000002</v>
      </c>
      <c r="G5" s="18">
        <v>0.71055597193373266</v>
      </c>
      <c r="H5" s="27">
        <v>2356254.2599999998</v>
      </c>
      <c r="I5" s="18">
        <v>1.2207653059076959</v>
      </c>
    </row>
    <row r="6" spans="1:9" s="1" customFormat="1" ht="12.95" customHeight="1" x14ac:dyDescent="0.2">
      <c r="A6" s="7">
        <v>11134</v>
      </c>
      <c r="B6" s="9" t="s">
        <v>9</v>
      </c>
      <c r="C6" s="30">
        <v>184514200</v>
      </c>
      <c r="D6" s="31">
        <v>16592775.960000001</v>
      </c>
      <c r="E6" s="32">
        <v>48.370470184777275</v>
      </c>
      <c r="F6" s="33">
        <v>16592775.960000001</v>
      </c>
      <c r="G6" s="17">
        <v>48.370470184777275</v>
      </c>
      <c r="H6" s="33">
        <v>167921424.03999999</v>
      </c>
      <c r="I6" s="17">
        <v>86.999375265488766</v>
      </c>
    </row>
    <row r="7" spans="1:9" s="1" customFormat="1" ht="12.95" customHeight="1" x14ac:dyDescent="0.2">
      <c r="A7" s="8">
        <v>1858</v>
      </c>
      <c r="B7" s="10" t="s">
        <v>10</v>
      </c>
      <c r="C7" s="22">
        <v>18850000</v>
      </c>
      <c r="D7" s="25">
        <v>11675246.360000001</v>
      </c>
      <c r="E7" s="23">
        <v>34.035122110833917</v>
      </c>
      <c r="F7" s="25">
        <v>11675246.360000001</v>
      </c>
      <c r="G7" s="18">
        <v>34.035122110833917</v>
      </c>
      <c r="H7" s="27">
        <v>7174753.6399999987</v>
      </c>
      <c r="I7" s="18">
        <v>3.7172093312828447</v>
      </c>
    </row>
    <row r="8" spans="1:9" s="1" customFormat="1" ht="12.95" customHeight="1" x14ac:dyDescent="0.2">
      <c r="A8" s="7">
        <v>1882</v>
      </c>
      <c r="B8" s="9" t="s">
        <v>11</v>
      </c>
      <c r="C8" s="30">
        <v>2100000</v>
      </c>
      <c r="D8" s="31">
        <v>680149.11</v>
      </c>
      <c r="E8" s="32">
        <v>1.9827382907939772</v>
      </c>
      <c r="F8" s="33">
        <v>680149.11</v>
      </c>
      <c r="G8" s="17">
        <v>1.9827382907939772</v>
      </c>
      <c r="H8" s="33">
        <v>1419850.8900000001</v>
      </c>
      <c r="I8" s="17">
        <v>0.73561870444073585</v>
      </c>
    </row>
    <row r="9" spans="1:9" s="1" customFormat="1" ht="12.95" customHeight="1" x14ac:dyDescent="0.2">
      <c r="A9" s="8">
        <v>11135</v>
      </c>
      <c r="B9" s="10" t="s">
        <v>12</v>
      </c>
      <c r="C9" s="22">
        <v>2600000</v>
      </c>
      <c r="D9" s="25">
        <v>6197</v>
      </c>
      <c r="E9" s="23">
        <v>1.806519924439845E-2</v>
      </c>
      <c r="F9" s="27">
        <v>6197</v>
      </c>
      <c r="G9" s="18">
        <v>1.806519924439845E-2</v>
      </c>
      <c r="H9" s="27">
        <v>2593803</v>
      </c>
      <c r="I9" s="18">
        <v>1.3438382972978899</v>
      </c>
    </row>
    <row r="10" spans="1:9" s="1" customFormat="1" ht="12.95" customHeight="1" x14ac:dyDescent="0.2">
      <c r="A10" s="7">
        <v>1786</v>
      </c>
      <c r="B10" s="9" t="s">
        <v>13</v>
      </c>
      <c r="C10" s="30">
        <v>8048000</v>
      </c>
      <c r="D10" s="31">
        <v>499568.73999999993</v>
      </c>
      <c r="E10" s="32">
        <v>1.4563189969942043</v>
      </c>
      <c r="F10" s="33">
        <v>499568.73999999993</v>
      </c>
      <c r="G10" s="17">
        <v>1.4563189969942043</v>
      </c>
      <c r="H10" s="33">
        <v>7548431.2599999998</v>
      </c>
      <c r="I10" s="17">
        <v>3.9108101161532183</v>
      </c>
    </row>
    <row r="11" spans="1:9" s="1" customFormat="1" ht="12.95" customHeight="1" x14ac:dyDescent="0.2">
      <c r="A11" s="8">
        <v>9359</v>
      </c>
      <c r="B11" s="10" t="s">
        <v>14</v>
      </c>
      <c r="C11" s="22">
        <v>4605841.32</v>
      </c>
      <c r="D11" s="25">
        <v>4605841.32</v>
      </c>
      <c r="E11" s="23">
        <v>13.426729245422489</v>
      </c>
      <c r="F11" s="27">
        <v>4605841.32</v>
      </c>
      <c r="G11" s="18">
        <v>13.426729245422489</v>
      </c>
      <c r="H11" s="27">
        <v>0</v>
      </c>
      <c r="I11" s="18">
        <v>0</v>
      </c>
    </row>
    <row r="12" spans="1:9" s="1" customFormat="1" ht="15" customHeight="1" x14ac:dyDescent="0.15">
      <c r="A12" s="49" t="s">
        <v>15</v>
      </c>
      <c r="B12" s="49"/>
      <c r="C12" s="28">
        <f>SUM(C4:C11)</f>
        <v>227318041.31999999</v>
      </c>
      <c r="D12" s="28">
        <f t="shared" ref="D12:I12" si="0">SUM(D4:D11)</f>
        <v>34303524.230000004</v>
      </c>
      <c r="E12" s="28">
        <f t="shared" si="0"/>
        <v>100</v>
      </c>
      <c r="F12" s="28">
        <f t="shared" si="0"/>
        <v>34303524.230000004</v>
      </c>
      <c r="G12" s="28">
        <f t="shared" si="0"/>
        <v>100</v>
      </c>
      <c r="H12" s="28">
        <f t="shared" si="0"/>
        <v>193014517.08999994</v>
      </c>
      <c r="I12" s="29">
        <f t="shared" si="0"/>
        <v>100.00000000000003</v>
      </c>
    </row>
    <row r="13" spans="1:9" x14ac:dyDescent="0.25">
      <c r="A13" s="50" t="s">
        <v>16</v>
      </c>
      <c r="B13" s="50"/>
      <c r="C13" s="50"/>
      <c r="D13" s="50"/>
      <c r="E13" s="50"/>
      <c r="F13" s="50"/>
      <c r="G13" s="50"/>
      <c r="H13" s="50"/>
      <c r="I13" s="50"/>
    </row>
    <row r="15" spans="1:9" x14ac:dyDescent="0.25">
      <c r="C15" s="6">
        <v>1843</v>
      </c>
      <c r="D15" s="4">
        <f t="shared" ref="D15:D20" si="1">F4</f>
        <v>0</v>
      </c>
      <c r="E15" s="5">
        <f>(D15/D$24)*100</f>
        <v>0</v>
      </c>
    </row>
    <row r="16" spans="1:9" x14ac:dyDescent="0.25">
      <c r="C16" s="6">
        <v>1869</v>
      </c>
      <c r="D16" s="4">
        <f t="shared" si="1"/>
        <v>243745.74000000002</v>
      </c>
      <c r="E16" s="5">
        <f t="shared" ref="E16:E22" si="2">(D16/D$24)*100</f>
        <v>0.71055597193373266</v>
      </c>
    </row>
    <row r="17" spans="3:5" x14ac:dyDescent="0.25">
      <c r="C17" s="6">
        <v>11134</v>
      </c>
      <c r="D17" s="4">
        <f t="shared" si="1"/>
        <v>16592775.960000001</v>
      </c>
      <c r="E17" s="5">
        <f t="shared" si="2"/>
        <v>48.370470184777275</v>
      </c>
    </row>
    <row r="18" spans="3:5" x14ac:dyDescent="0.25">
      <c r="C18" s="6">
        <v>1858</v>
      </c>
      <c r="D18" s="4">
        <f t="shared" si="1"/>
        <v>11675246.360000001</v>
      </c>
      <c r="E18" s="5">
        <f t="shared" si="2"/>
        <v>34.035122110833917</v>
      </c>
    </row>
    <row r="19" spans="3:5" x14ac:dyDescent="0.25">
      <c r="C19" s="6">
        <v>1882</v>
      </c>
      <c r="D19" s="4">
        <f t="shared" si="1"/>
        <v>680149.11</v>
      </c>
      <c r="E19" s="5">
        <f t="shared" si="2"/>
        <v>1.9827382907939772</v>
      </c>
    </row>
    <row r="20" spans="3:5" x14ac:dyDescent="0.25">
      <c r="C20" s="6">
        <v>11135</v>
      </c>
      <c r="D20" s="4">
        <f t="shared" si="1"/>
        <v>6197</v>
      </c>
      <c r="E20" s="5">
        <f t="shared" si="2"/>
        <v>1.806519924439845E-2</v>
      </c>
    </row>
    <row r="21" spans="3:5" x14ac:dyDescent="0.25">
      <c r="C21" s="6">
        <v>1786</v>
      </c>
      <c r="D21" s="4">
        <f>D10</f>
        <v>499568.73999999993</v>
      </c>
      <c r="E21" s="5">
        <f t="shared" si="2"/>
        <v>1.4563189969942043</v>
      </c>
    </row>
    <row r="22" spans="3:5" x14ac:dyDescent="0.25">
      <c r="C22" s="6">
        <v>9359</v>
      </c>
      <c r="D22" s="4">
        <f>F11</f>
        <v>4605841.32</v>
      </c>
      <c r="E22" s="5">
        <f t="shared" si="2"/>
        <v>13.426729245422489</v>
      </c>
    </row>
    <row r="23" spans="3:5" x14ac:dyDescent="0.25">
      <c r="D23" s="3"/>
      <c r="E23" s="5">
        <f>SUM(E15:E22)</f>
        <v>100</v>
      </c>
    </row>
    <row r="24" spans="3:5" x14ac:dyDescent="0.25">
      <c r="D24" s="3">
        <f>SUM(D15:D23)</f>
        <v>34303524.230000004</v>
      </c>
    </row>
  </sheetData>
  <mergeCells count="8">
    <mergeCell ref="A12:B12"/>
    <mergeCell ref="A13:I13"/>
    <mergeCell ref="A1:I1"/>
    <mergeCell ref="A2:A3"/>
    <mergeCell ref="B2:B3"/>
    <mergeCell ref="C2:C3"/>
    <mergeCell ref="D2:E2"/>
    <mergeCell ref="H2:I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workbookViewId="0">
      <selection activeCell="F12" sqref="F12"/>
    </sheetView>
  </sheetViews>
  <sheetFormatPr defaultRowHeight="15" x14ac:dyDescent="0.25"/>
  <cols>
    <col min="2" max="2" width="82" customWidth="1"/>
    <col min="3" max="3" width="15.5703125" bestFit="1" customWidth="1"/>
    <col min="4" max="4" width="14.7109375" bestFit="1" customWidth="1"/>
    <col min="6" max="6" width="15.5703125" bestFit="1" customWidth="1"/>
    <col min="8" max="8" width="14.7109375" bestFit="1" customWidth="1"/>
  </cols>
  <sheetData>
    <row r="1" spans="1:9" s="1" customFormat="1" ht="30" customHeight="1" thickBot="1" x14ac:dyDescent="0.2">
      <c r="A1" s="51" t="s">
        <v>17</v>
      </c>
      <c r="B1" s="51"/>
      <c r="C1" s="51"/>
      <c r="D1" s="51"/>
      <c r="E1" s="51"/>
      <c r="F1" s="51"/>
      <c r="G1" s="51"/>
      <c r="H1" s="51"/>
      <c r="I1" s="51"/>
    </row>
    <row r="2" spans="1:9" s="1" customFormat="1" ht="15" customHeight="1" thickBot="1" x14ac:dyDescent="0.2">
      <c r="A2" s="52" t="s">
        <v>0</v>
      </c>
      <c r="B2" s="53" t="s">
        <v>6</v>
      </c>
      <c r="C2" s="54" t="s">
        <v>1</v>
      </c>
      <c r="D2" s="56" t="s">
        <v>19</v>
      </c>
      <c r="E2" s="52"/>
      <c r="F2" s="2" t="s">
        <v>2</v>
      </c>
      <c r="G2" s="2"/>
      <c r="H2" s="56" t="s">
        <v>3</v>
      </c>
      <c r="I2" s="57"/>
    </row>
    <row r="3" spans="1:9" s="1" customFormat="1" ht="15" customHeight="1" thickBot="1" x14ac:dyDescent="0.2">
      <c r="A3" s="52"/>
      <c r="B3" s="53"/>
      <c r="C3" s="55"/>
      <c r="D3" s="15" t="s">
        <v>4</v>
      </c>
      <c r="E3" s="14" t="s">
        <v>5</v>
      </c>
      <c r="F3" s="15" t="s">
        <v>4</v>
      </c>
      <c r="G3" s="14" t="s">
        <v>5</v>
      </c>
      <c r="H3" s="15" t="s">
        <v>4</v>
      </c>
      <c r="I3" s="16" t="s">
        <v>5</v>
      </c>
    </row>
    <row r="4" spans="1:9" s="1" customFormat="1" ht="12.95" customHeight="1" x14ac:dyDescent="0.2">
      <c r="A4" s="7">
        <v>1843</v>
      </c>
      <c r="B4" s="9" t="s">
        <v>7</v>
      </c>
      <c r="C4" s="19">
        <v>10000000</v>
      </c>
      <c r="D4" s="24">
        <v>1812525.28</v>
      </c>
      <c r="E4" s="20">
        <v>8.6964910557278028</v>
      </c>
      <c r="F4" s="26">
        <v>1812525.28</v>
      </c>
      <c r="G4" s="21">
        <v>3.286802178954034</v>
      </c>
      <c r="H4" s="26">
        <v>8187474.7199999997</v>
      </c>
      <c r="I4" s="17">
        <v>4.3288553648107015</v>
      </c>
    </row>
    <row r="5" spans="1:9" s="1" customFormat="1" ht="12.95" customHeight="1" x14ac:dyDescent="0.2">
      <c r="A5" s="8">
        <v>1869</v>
      </c>
      <c r="B5" s="10" t="s">
        <v>8</v>
      </c>
      <c r="C5" s="22">
        <v>3200000</v>
      </c>
      <c r="D5" s="25">
        <v>39054</v>
      </c>
      <c r="E5" s="23">
        <v>0.18738097914440871</v>
      </c>
      <c r="F5" s="27">
        <v>282799.74</v>
      </c>
      <c r="G5" s="18">
        <v>0.51282418617611458</v>
      </c>
      <c r="H5" s="27">
        <v>2917200.26</v>
      </c>
      <c r="I5" s="18">
        <v>1.5423727617601943</v>
      </c>
    </row>
    <row r="6" spans="1:9" s="1" customFormat="1" ht="12.95" customHeight="1" x14ac:dyDescent="0.2">
      <c r="A6" s="7">
        <v>11134</v>
      </c>
      <c r="B6" s="9" t="s">
        <v>9</v>
      </c>
      <c r="C6" s="30">
        <v>184644200</v>
      </c>
      <c r="D6" s="31">
        <v>12533009.650000002</v>
      </c>
      <c r="E6" s="32">
        <v>60.13334408366169</v>
      </c>
      <c r="F6" s="33">
        <v>29125785.610000007</v>
      </c>
      <c r="G6" s="17">
        <v>52.816198848656093</v>
      </c>
      <c r="H6" s="33">
        <v>155518414.38999999</v>
      </c>
      <c r="I6" s="17">
        <v>82.225197082380163</v>
      </c>
    </row>
    <row r="7" spans="1:9" s="1" customFormat="1" ht="12.95" customHeight="1" x14ac:dyDescent="0.2">
      <c r="A7" s="8">
        <v>1858</v>
      </c>
      <c r="B7" s="10" t="s">
        <v>10</v>
      </c>
      <c r="C7" s="22">
        <v>22750000</v>
      </c>
      <c r="D7" s="25">
        <v>291523.18999999994</v>
      </c>
      <c r="E7" s="23">
        <v>1.3987274231961258</v>
      </c>
      <c r="F7" s="25">
        <v>11966769.549999999</v>
      </c>
      <c r="G7" s="18">
        <v>21.700334150363286</v>
      </c>
      <c r="H7" s="27">
        <v>10783230.450000001</v>
      </c>
      <c r="I7" s="18">
        <v>5.7012750060097446</v>
      </c>
    </row>
    <row r="8" spans="1:9" s="1" customFormat="1" ht="12.95" customHeight="1" x14ac:dyDescent="0.2">
      <c r="A8" s="7">
        <v>1882</v>
      </c>
      <c r="B8" s="9" t="s">
        <v>11</v>
      </c>
      <c r="C8" s="30">
        <v>3700000</v>
      </c>
      <c r="D8" s="31">
        <v>455075</v>
      </c>
      <c r="E8" s="32">
        <v>2.1834485349552364</v>
      </c>
      <c r="F8" s="33">
        <v>1135224.1099999999</v>
      </c>
      <c r="G8" s="17">
        <v>2.0585958825077206</v>
      </c>
      <c r="H8" s="33">
        <v>2564775.89</v>
      </c>
      <c r="I8" s="17">
        <v>1.3560400795916769</v>
      </c>
    </row>
    <row r="9" spans="1:9" s="1" customFormat="1" ht="12.95" customHeight="1" x14ac:dyDescent="0.2">
      <c r="A9" s="8">
        <v>11135</v>
      </c>
      <c r="B9" s="10" t="s">
        <v>12</v>
      </c>
      <c r="C9" s="22">
        <v>2600000</v>
      </c>
      <c r="D9" s="25">
        <v>2999</v>
      </c>
      <c r="E9" s="23">
        <v>1.4389193333693904E-2</v>
      </c>
      <c r="F9" s="27">
        <v>9196</v>
      </c>
      <c r="G9" s="18">
        <v>1.667586828784054E-2</v>
      </c>
      <c r="H9" s="27">
        <v>2590804</v>
      </c>
      <c r="I9" s="18">
        <v>1.3698015784008462</v>
      </c>
    </row>
    <row r="10" spans="1:9" s="1" customFormat="1" ht="12.95" customHeight="1" x14ac:dyDescent="0.2">
      <c r="A10" s="7">
        <v>1786</v>
      </c>
      <c r="B10" s="9" t="s">
        <v>13</v>
      </c>
      <c r="C10" s="30">
        <v>8048000</v>
      </c>
      <c r="D10" s="31">
        <v>973156.59</v>
      </c>
      <c r="E10" s="32">
        <v>4.6692025066583165</v>
      </c>
      <c r="F10" s="33">
        <v>1472725.3299999998</v>
      </c>
      <c r="G10" s="17">
        <v>2.6706147920015759</v>
      </c>
      <c r="H10" s="33">
        <v>6575274.6699999999</v>
      </c>
      <c r="I10" s="17">
        <v>3.4764581270467021</v>
      </c>
    </row>
    <row r="11" spans="1:9" s="1" customFormat="1" ht="12.95" customHeight="1" x14ac:dyDescent="0.2">
      <c r="A11" s="8">
        <v>9359</v>
      </c>
      <c r="B11" s="10" t="s">
        <v>14</v>
      </c>
      <c r="C11" s="22">
        <f>9340528.67+1464.42</f>
        <v>9341993.0899999999</v>
      </c>
      <c r="D11" s="25">
        <f>4734687.35+1464.42</f>
        <v>4736151.7699999996</v>
      </c>
      <c r="E11" s="23">
        <v>22.717016223322727</v>
      </c>
      <c r="F11" s="27">
        <f>9340528.67+1464.42</f>
        <v>9341993.0899999999</v>
      </c>
      <c r="G11" s="18">
        <v>16.937954093053325</v>
      </c>
      <c r="H11" s="27">
        <v>0</v>
      </c>
      <c r="I11" s="18">
        <v>0</v>
      </c>
    </row>
    <row r="12" spans="1:9" s="1" customFormat="1" ht="15" customHeight="1" x14ac:dyDescent="0.15">
      <c r="A12" s="49" t="s">
        <v>15</v>
      </c>
      <c r="B12" s="49"/>
      <c r="C12" s="28">
        <f>SUM(C4:C11)</f>
        <v>244284193.09</v>
      </c>
      <c r="D12" s="28">
        <f t="shared" ref="D12:I12" si="0">SUM(D4:D11)</f>
        <v>20843494.48</v>
      </c>
      <c r="E12" s="28">
        <f t="shared" si="0"/>
        <v>100</v>
      </c>
      <c r="F12" s="28">
        <f t="shared" si="0"/>
        <v>55147018.710000008</v>
      </c>
      <c r="G12" s="28">
        <f t="shared" si="0"/>
        <v>99.999999999999972</v>
      </c>
      <c r="H12" s="28">
        <f t="shared" si="0"/>
        <v>189137174.37999994</v>
      </c>
      <c r="I12" s="28">
        <f t="shared" si="0"/>
        <v>100.00000000000003</v>
      </c>
    </row>
    <row r="13" spans="1:9" x14ac:dyDescent="0.25">
      <c r="A13" s="50" t="s">
        <v>16</v>
      </c>
      <c r="B13" s="50"/>
      <c r="C13" s="50"/>
      <c r="D13" s="50"/>
      <c r="E13" s="50"/>
      <c r="F13" s="50"/>
      <c r="G13" s="50"/>
      <c r="H13" s="50"/>
      <c r="I13" s="50"/>
    </row>
    <row r="15" spans="1:9" x14ac:dyDescent="0.25">
      <c r="C15" s="6">
        <v>1843</v>
      </c>
      <c r="D15" s="4">
        <f t="shared" ref="D15:D20" si="1">F4</f>
        <v>1812525.28</v>
      </c>
      <c r="E15" s="5">
        <f>(D15/D$24)*100</f>
        <v>3.286714898463456</v>
      </c>
    </row>
    <row r="16" spans="1:9" x14ac:dyDescent="0.25">
      <c r="C16" s="6">
        <v>1869</v>
      </c>
      <c r="D16" s="4">
        <f t="shared" si="1"/>
        <v>282799.74</v>
      </c>
      <c r="E16" s="5">
        <f t="shared" ref="E16:E22" si="2">(D16/D$24)*100</f>
        <v>0.51281056821430482</v>
      </c>
    </row>
    <row r="17" spans="3:5" x14ac:dyDescent="0.25">
      <c r="C17" s="6">
        <v>11134</v>
      </c>
      <c r="D17" s="4">
        <f t="shared" si="1"/>
        <v>29125785.610000007</v>
      </c>
      <c r="E17" s="5">
        <f t="shared" si="2"/>
        <v>52.814796323193669</v>
      </c>
    </row>
    <row r="18" spans="3:5" x14ac:dyDescent="0.25">
      <c r="C18" s="6">
        <v>1858</v>
      </c>
      <c r="D18" s="4">
        <f t="shared" si="1"/>
        <v>11966769.549999999</v>
      </c>
      <c r="E18" s="5">
        <f t="shared" si="2"/>
        <v>21.699757901563625</v>
      </c>
    </row>
    <row r="19" spans="3:5" x14ac:dyDescent="0.25">
      <c r="C19" s="6">
        <v>1882</v>
      </c>
      <c r="D19" s="4">
        <f t="shared" si="1"/>
        <v>1135224.1099999999</v>
      </c>
      <c r="E19" s="5">
        <f t="shared" si="2"/>
        <v>2.0585412168330786</v>
      </c>
    </row>
    <row r="20" spans="3:5" x14ac:dyDescent="0.25">
      <c r="C20" s="6">
        <v>11135</v>
      </c>
      <c r="D20" s="4">
        <f t="shared" si="1"/>
        <v>9196</v>
      </c>
      <c r="E20" s="5">
        <f t="shared" si="2"/>
        <v>1.667542546290441E-2</v>
      </c>
    </row>
    <row r="21" spans="3:5" x14ac:dyDescent="0.25">
      <c r="C21" s="6">
        <v>1786</v>
      </c>
      <c r="D21" s="4">
        <f>F10</f>
        <v>1472725.3299999998</v>
      </c>
      <c r="E21" s="5">
        <f t="shared" si="2"/>
        <v>2.6705438742655825</v>
      </c>
    </row>
    <row r="22" spans="3:5" x14ac:dyDescent="0.25">
      <c r="C22" s="6">
        <v>9359</v>
      </c>
      <c r="D22" s="4">
        <f>F11</f>
        <v>9341993.0899999999</v>
      </c>
      <c r="E22" s="5">
        <f t="shared" si="2"/>
        <v>16.940159792003374</v>
      </c>
    </row>
    <row r="23" spans="3:5" x14ac:dyDescent="0.25">
      <c r="D23" s="3"/>
      <c r="E23" s="5">
        <f>SUM(E15:E22)</f>
        <v>99.999999999999986</v>
      </c>
    </row>
    <row r="24" spans="3:5" x14ac:dyDescent="0.25">
      <c r="D24" s="3">
        <f>SUM(D15:D23)</f>
        <v>55147018.710000008</v>
      </c>
    </row>
  </sheetData>
  <mergeCells count="8">
    <mergeCell ref="A12:B12"/>
    <mergeCell ref="A13:I13"/>
    <mergeCell ref="A1:I1"/>
    <mergeCell ref="A2:A3"/>
    <mergeCell ref="B2:B3"/>
    <mergeCell ref="C2:C3"/>
    <mergeCell ref="D2:E2"/>
    <mergeCell ref="H2:I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workbookViewId="0">
      <selection activeCell="F12" sqref="F12"/>
    </sheetView>
  </sheetViews>
  <sheetFormatPr defaultRowHeight="15" x14ac:dyDescent="0.25"/>
  <cols>
    <col min="2" max="2" width="82" customWidth="1"/>
    <col min="3" max="3" width="15.5703125" bestFit="1" customWidth="1"/>
    <col min="4" max="4" width="14.7109375" bestFit="1" customWidth="1"/>
    <col min="6" max="6" width="15.5703125" bestFit="1" customWidth="1"/>
    <col min="8" max="8" width="14.7109375" bestFit="1" customWidth="1"/>
  </cols>
  <sheetData>
    <row r="1" spans="1:9" s="1" customFormat="1" ht="30" customHeight="1" thickBot="1" x14ac:dyDescent="0.2">
      <c r="A1" s="51" t="s">
        <v>17</v>
      </c>
      <c r="B1" s="51"/>
      <c r="C1" s="51"/>
      <c r="D1" s="51"/>
      <c r="E1" s="51"/>
      <c r="F1" s="51"/>
      <c r="G1" s="51"/>
      <c r="H1" s="51"/>
      <c r="I1" s="51"/>
    </row>
    <row r="2" spans="1:9" s="1" customFormat="1" ht="15" customHeight="1" thickBot="1" x14ac:dyDescent="0.2">
      <c r="A2" s="52" t="s">
        <v>0</v>
      </c>
      <c r="B2" s="53" t="s">
        <v>6</v>
      </c>
      <c r="C2" s="54" t="s">
        <v>1</v>
      </c>
      <c r="D2" s="56" t="s">
        <v>20</v>
      </c>
      <c r="E2" s="52"/>
      <c r="F2" s="2" t="s">
        <v>2</v>
      </c>
      <c r="G2" s="2"/>
      <c r="H2" s="56" t="s">
        <v>3</v>
      </c>
      <c r="I2" s="57"/>
    </row>
    <row r="3" spans="1:9" s="1" customFormat="1" ht="15" customHeight="1" thickBot="1" x14ac:dyDescent="0.2">
      <c r="A3" s="52"/>
      <c r="B3" s="53"/>
      <c r="C3" s="55"/>
      <c r="D3" s="35" t="s">
        <v>4</v>
      </c>
      <c r="E3" s="34" t="s">
        <v>5</v>
      </c>
      <c r="F3" s="35" t="s">
        <v>4</v>
      </c>
      <c r="G3" s="34" t="s">
        <v>5</v>
      </c>
      <c r="H3" s="35" t="s">
        <v>4</v>
      </c>
      <c r="I3" s="36" t="s">
        <v>5</v>
      </c>
    </row>
    <row r="4" spans="1:9" s="1" customFormat="1" ht="12.95" customHeight="1" x14ac:dyDescent="0.2">
      <c r="A4" s="7">
        <v>1843</v>
      </c>
      <c r="B4" s="9" t="s">
        <v>7</v>
      </c>
      <c r="C4" s="19">
        <v>7500000</v>
      </c>
      <c r="D4" s="24">
        <v>74218.27</v>
      </c>
      <c r="E4" s="20">
        <v>0.38300580317838934</v>
      </c>
      <c r="F4" s="26">
        <v>1886743.55</v>
      </c>
      <c r="G4" s="21">
        <v>2.5317465035122084</v>
      </c>
      <c r="H4" s="26">
        <v>5613256.4500000002</v>
      </c>
      <c r="I4" s="17">
        <v>3.2144049980837521</v>
      </c>
    </row>
    <row r="5" spans="1:9" s="1" customFormat="1" ht="12.95" customHeight="1" x14ac:dyDescent="0.2">
      <c r="A5" s="8">
        <v>1869</v>
      </c>
      <c r="B5" s="10" t="s">
        <v>8</v>
      </c>
      <c r="C5" s="22">
        <v>3200000</v>
      </c>
      <c r="D5" s="25">
        <v>44629</v>
      </c>
      <c r="E5" s="23">
        <v>0.23030941020382631</v>
      </c>
      <c r="F5" s="27">
        <v>327428.74</v>
      </c>
      <c r="G5" s="18">
        <v>0.43936366849877823</v>
      </c>
      <c r="H5" s="27">
        <v>2872571.26</v>
      </c>
      <c r="I5" s="18">
        <v>1.6449644689751777</v>
      </c>
    </row>
    <row r="6" spans="1:9" s="1" customFormat="1" ht="12.95" customHeight="1" x14ac:dyDescent="0.2">
      <c r="A6" s="7">
        <v>11134</v>
      </c>
      <c r="B6" s="9" t="s">
        <v>9</v>
      </c>
      <c r="C6" s="30">
        <v>184644200</v>
      </c>
      <c r="D6" s="31">
        <v>12629800.219999999</v>
      </c>
      <c r="E6" s="32">
        <v>65.176495992748102</v>
      </c>
      <c r="F6" s="33">
        <v>41755585.830000006</v>
      </c>
      <c r="G6" s="17">
        <v>56.030168184333498</v>
      </c>
      <c r="H6" s="33">
        <v>142888614.16999999</v>
      </c>
      <c r="I6" s="17">
        <v>81.824495219224985</v>
      </c>
    </row>
    <row r="7" spans="1:9" s="1" customFormat="1" ht="12.95" customHeight="1" x14ac:dyDescent="0.2">
      <c r="A7" s="8">
        <v>1858</v>
      </c>
      <c r="B7" s="10" t="s">
        <v>10</v>
      </c>
      <c r="C7" s="22">
        <v>22750000</v>
      </c>
      <c r="D7" s="25">
        <v>329894.58999999997</v>
      </c>
      <c r="E7" s="23">
        <v>1.7024317921605476</v>
      </c>
      <c r="F7" s="25">
        <v>12296664.140000001</v>
      </c>
      <c r="G7" s="18">
        <v>16.500406979692052</v>
      </c>
      <c r="H7" s="27">
        <v>10453335.859999999</v>
      </c>
      <c r="I7" s="18">
        <v>5.9860537879098885</v>
      </c>
    </row>
    <row r="8" spans="1:9" s="1" customFormat="1" ht="12.95" customHeight="1" x14ac:dyDescent="0.2">
      <c r="A8" s="7">
        <v>1882</v>
      </c>
      <c r="B8" s="9" t="s">
        <v>11</v>
      </c>
      <c r="C8" s="30">
        <v>3700000</v>
      </c>
      <c r="D8" s="31">
        <v>298245.5</v>
      </c>
      <c r="E8" s="32">
        <v>1.5391056308890021</v>
      </c>
      <c r="F8" s="33">
        <v>1433469.6099999999</v>
      </c>
      <c r="G8" s="17">
        <v>1.9235161413476192</v>
      </c>
      <c r="H8" s="33">
        <v>2266530.39</v>
      </c>
      <c r="I8" s="17">
        <v>1.2979180051402635</v>
      </c>
    </row>
    <row r="9" spans="1:9" s="1" customFormat="1" ht="12.95" customHeight="1" x14ac:dyDescent="0.2">
      <c r="A9" s="8">
        <v>11135</v>
      </c>
      <c r="B9" s="10" t="s">
        <v>12</v>
      </c>
      <c r="C9" s="22">
        <v>2600000</v>
      </c>
      <c r="D9" s="25">
        <v>115</v>
      </c>
      <c r="E9" s="23">
        <v>5.9346125105738472E-4</v>
      </c>
      <c r="F9" s="27">
        <v>9311</v>
      </c>
      <c r="G9" s="18">
        <v>1.2494062425284121E-2</v>
      </c>
      <c r="H9" s="27">
        <v>2590689</v>
      </c>
      <c r="I9" s="18">
        <v>1.4835459139018312</v>
      </c>
    </row>
    <row r="10" spans="1:9" s="1" customFormat="1" ht="12.95" customHeight="1" x14ac:dyDescent="0.2">
      <c r="A10" s="7">
        <v>1786</v>
      </c>
      <c r="B10" s="9" t="s">
        <v>13</v>
      </c>
      <c r="C10" s="30">
        <v>10548000</v>
      </c>
      <c r="D10" s="31">
        <v>1132107.23</v>
      </c>
      <c r="E10" s="32">
        <v>5.842276287364438</v>
      </c>
      <c r="F10" s="33">
        <v>2604832.56</v>
      </c>
      <c r="G10" s="17">
        <v>3.4953217282840345</v>
      </c>
      <c r="H10" s="33">
        <v>7943167.4399999995</v>
      </c>
      <c r="I10" s="17">
        <v>4.5486176067640951</v>
      </c>
    </row>
    <row r="11" spans="1:9" s="1" customFormat="1" ht="12.95" customHeight="1" x14ac:dyDescent="0.2">
      <c r="A11" s="8">
        <v>9359</v>
      </c>
      <c r="B11" s="10" t="s">
        <v>14</v>
      </c>
      <c r="C11" s="22">
        <f>14209363.63+1464.42</f>
        <v>14210828.050000001</v>
      </c>
      <c r="D11" s="25">
        <v>4868834.96</v>
      </c>
      <c r="E11" s="23">
        <v>25.125781622204624</v>
      </c>
      <c r="F11" s="27">
        <f>14209363.63+1464.42</f>
        <v>14210828.050000001</v>
      </c>
      <c r="G11" s="18">
        <v>19.066982731906538</v>
      </c>
      <c r="H11" s="27">
        <v>0</v>
      </c>
      <c r="I11" s="18">
        <v>0</v>
      </c>
    </row>
    <row r="12" spans="1:9" s="1" customFormat="1" ht="15" customHeight="1" x14ac:dyDescent="0.15">
      <c r="A12" s="49" t="s">
        <v>15</v>
      </c>
      <c r="B12" s="49"/>
      <c r="C12" s="28">
        <f>SUM(C4:C11)</f>
        <v>249153028.05000001</v>
      </c>
      <c r="D12" s="28">
        <f t="shared" ref="D12:I12" si="0">SUM(D4:D11)</f>
        <v>19377844.77</v>
      </c>
      <c r="E12" s="28">
        <f t="shared" si="0"/>
        <v>100</v>
      </c>
      <c r="F12" s="28">
        <f t="shared" si="0"/>
        <v>74524863.480000004</v>
      </c>
      <c r="G12" s="28">
        <f t="shared" si="0"/>
        <v>100.00000000000001</v>
      </c>
      <c r="H12" s="28">
        <f t="shared" si="0"/>
        <v>174628164.56999999</v>
      </c>
      <c r="I12" s="28">
        <f t="shared" si="0"/>
        <v>99.999999999999986</v>
      </c>
    </row>
    <row r="13" spans="1:9" x14ac:dyDescent="0.25">
      <c r="A13" s="50" t="s">
        <v>16</v>
      </c>
      <c r="B13" s="50"/>
      <c r="C13" s="50"/>
      <c r="D13" s="50"/>
      <c r="E13" s="50"/>
      <c r="F13" s="50"/>
      <c r="G13" s="50"/>
      <c r="H13" s="50"/>
      <c r="I13" s="50"/>
    </row>
    <row r="15" spans="1:9" x14ac:dyDescent="0.25">
      <c r="C15" s="6">
        <v>1843</v>
      </c>
      <c r="D15" s="4">
        <f t="shared" ref="D15:D20" si="1">F4</f>
        <v>1886743.55</v>
      </c>
      <c r="E15" s="5">
        <f>(D15/D$24)*100</f>
        <v>2.5316967544748863</v>
      </c>
    </row>
    <row r="16" spans="1:9" x14ac:dyDescent="0.25">
      <c r="C16" s="6">
        <v>1869</v>
      </c>
      <c r="D16" s="4">
        <f t="shared" si="1"/>
        <v>327428.74</v>
      </c>
      <c r="E16" s="5">
        <f t="shared" ref="E16:E22" si="2">(D16/D$24)*100</f>
        <v>0.43935503496476846</v>
      </c>
    </row>
    <row r="17" spans="3:5" x14ac:dyDescent="0.25">
      <c r="C17" s="6">
        <v>11134</v>
      </c>
      <c r="D17" s="4">
        <f t="shared" si="1"/>
        <v>41755585.830000006</v>
      </c>
      <c r="E17" s="5">
        <f t="shared" si="2"/>
        <v>56.029067186692416</v>
      </c>
    </row>
    <row r="18" spans="3:5" x14ac:dyDescent="0.25">
      <c r="C18" s="6">
        <v>1858</v>
      </c>
      <c r="D18" s="4">
        <f t="shared" si="1"/>
        <v>12296664.140000001</v>
      </c>
      <c r="E18" s="5">
        <f t="shared" si="2"/>
        <v>16.500082745270667</v>
      </c>
    </row>
    <row r="19" spans="3:5" x14ac:dyDescent="0.25">
      <c r="C19" s="6">
        <v>1882</v>
      </c>
      <c r="D19" s="4">
        <f t="shared" si="1"/>
        <v>1433469.6099999999</v>
      </c>
      <c r="E19" s="5">
        <f t="shared" si="2"/>
        <v>1.9234783440894132</v>
      </c>
    </row>
    <row r="20" spans="3:5" x14ac:dyDescent="0.25">
      <c r="C20" s="6">
        <v>11135</v>
      </c>
      <c r="D20" s="4">
        <f t="shared" si="1"/>
        <v>9311</v>
      </c>
      <c r="E20" s="5">
        <f t="shared" si="2"/>
        <v>1.2493816915879039E-2</v>
      </c>
    </row>
    <row r="21" spans="3:5" x14ac:dyDescent="0.25">
      <c r="C21" s="6">
        <v>1786</v>
      </c>
      <c r="D21" s="4">
        <f>F10</f>
        <v>2604832.56</v>
      </c>
      <c r="E21" s="5">
        <f t="shared" si="2"/>
        <v>3.4952530449103749</v>
      </c>
    </row>
    <row r="22" spans="3:5" x14ac:dyDescent="0.25">
      <c r="C22" s="6">
        <v>9359</v>
      </c>
      <c r="D22" s="4">
        <f>F11</f>
        <v>14210828.050000001</v>
      </c>
      <c r="E22" s="5">
        <f t="shared" si="2"/>
        <v>19.068573072681595</v>
      </c>
    </row>
    <row r="23" spans="3:5" x14ac:dyDescent="0.25">
      <c r="D23" s="3"/>
      <c r="E23" s="5">
        <f>SUM(E15:E22)</f>
        <v>100</v>
      </c>
    </row>
    <row r="24" spans="3:5" x14ac:dyDescent="0.25">
      <c r="D24" s="3">
        <f>SUM(D15:D23)</f>
        <v>74524863.480000004</v>
      </c>
    </row>
  </sheetData>
  <mergeCells count="8">
    <mergeCell ref="A12:B12"/>
    <mergeCell ref="A13:I13"/>
    <mergeCell ref="A1:I1"/>
    <mergeCell ref="A2:A3"/>
    <mergeCell ref="B2:B3"/>
    <mergeCell ref="C2:C3"/>
    <mergeCell ref="D2:E2"/>
    <mergeCell ref="H2:I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workbookViewId="0">
      <selection activeCell="C4" sqref="C4:I12"/>
    </sheetView>
  </sheetViews>
  <sheetFormatPr defaultRowHeight="15" x14ac:dyDescent="0.25"/>
  <cols>
    <col min="2" max="2" width="82" customWidth="1"/>
    <col min="3" max="3" width="15.5703125" bestFit="1" customWidth="1"/>
    <col min="4" max="4" width="14.7109375" bestFit="1" customWidth="1"/>
    <col min="6" max="6" width="15.5703125" bestFit="1" customWidth="1"/>
    <col min="8" max="8" width="14.7109375" bestFit="1" customWidth="1"/>
  </cols>
  <sheetData>
    <row r="1" spans="1:9" s="1" customFormat="1" ht="30" customHeight="1" thickBot="1" x14ac:dyDescent="0.2">
      <c r="A1" s="51" t="s">
        <v>17</v>
      </c>
      <c r="B1" s="51"/>
      <c r="C1" s="51"/>
      <c r="D1" s="51"/>
      <c r="E1" s="51"/>
      <c r="F1" s="51"/>
      <c r="G1" s="51"/>
      <c r="H1" s="51"/>
      <c r="I1" s="51"/>
    </row>
    <row r="2" spans="1:9" s="1" customFormat="1" ht="15" customHeight="1" thickBot="1" x14ac:dyDescent="0.2">
      <c r="A2" s="52" t="s">
        <v>0</v>
      </c>
      <c r="B2" s="53" t="s">
        <v>6</v>
      </c>
      <c r="C2" s="54" t="s">
        <v>1</v>
      </c>
      <c r="D2" s="56" t="s">
        <v>21</v>
      </c>
      <c r="E2" s="52"/>
      <c r="F2" s="2" t="s">
        <v>2</v>
      </c>
      <c r="G2" s="2"/>
      <c r="H2" s="56" t="s">
        <v>3</v>
      </c>
      <c r="I2" s="57"/>
    </row>
    <row r="3" spans="1:9" s="1" customFormat="1" ht="15" customHeight="1" thickBot="1" x14ac:dyDescent="0.2">
      <c r="A3" s="52"/>
      <c r="B3" s="53"/>
      <c r="C3" s="55"/>
      <c r="D3" s="38" t="s">
        <v>4</v>
      </c>
      <c r="E3" s="37" t="s">
        <v>5</v>
      </c>
      <c r="F3" s="38" t="s">
        <v>4</v>
      </c>
      <c r="G3" s="37" t="s">
        <v>5</v>
      </c>
      <c r="H3" s="38" t="s">
        <v>4</v>
      </c>
      <c r="I3" s="39" t="s">
        <v>5</v>
      </c>
    </row>
    <row r="4" spans="1:9" s="1" customFormat="1" ht="12.95" customHeight="1" x14ac:dyDescent="0.2">
      <c r="A4" s="7">
        <v>1843</v>
      </c>
      <c r="B4" s="9" t="s">
        <v>7</v>
      </c>
      <c r="C4" s="19">
        <v>7500000</v>
      </c>
      <c r="D4" s="24">
        <v>168143.11</v>
      </c>
      <c r="E4" s="20">
        <v>0.90972271973923657</v>
      </c>
      <c r="F4" s="26">
        <v>2054886.6600000001</v>
      </c>
      <c r="G4" s="21">
        <v>2.2094059811049971</v>
      </c>
      <c r="H4" s="26">
        <v>5445113.3399999999</v>
      </c>
      <c r="I4" s="17">
        <v>3.3808041904820181</v>
      </c>
    </row>
    <row r="5" spans="1:9" s="1" customFormat="1" ht="12.95" customHeight="1" x14ac:dyDescent="0.2">
      <c r="A5" s="8">
        <v>1869</v>
      </c>
      <c r="B5" s="10" t="s">
        <v>8</v>
      </c>
      <c r="C5" s="22">
        <v>3200000</v>
      </c>
      <c r="D5" s="25">
        <v>34714.6</v>
      </c>
      <c r="E5" s="23">
        <v>0.18782012731095377</v>
      </c>
      <c r="F5" s="27">
        <v>362143.34</v>
      </c>
      <c r="G5" s="18">
        <v>0.38937508184190583</v>
      </c>
      <c r="H5" s="27">
        <v>2837856.66</v>
      </c>
      <c r="I5" s="18">
        <v>1.7619904470372885</v>
      </c>
    </row>
    <row r="6" spans="1:9" s="1" customFormat="1" ht="12.95" customHeight="1" x14ac:dyDescent="0.2">
      <c r="A6" s="7">
        <v>11134</v>
      </c>
      <c r="B6" s="9" t="s">
        <v>9</v>
      </c>
      <c r="C6" s="30">
        <v>184644200</v>
      </c>
      <c r="D6" s="31">
        <v>12271439.48</v>
      </c>
      <c r="E6" s="32">
        <v>66.393486470311174</v>
      </c>
      <c r="F6" s="33">
        <v>54027025.310000017</v>
      </c>
      <c r="G6" s="17">
        <v>58.089643183154969</v>
      </c>
      <c r="H6" s="33">
        <v>130617174.68999998</v>
      </c>
      <c r="I6" s="17">
        <v>81.098604191932893</v>
      </c>
    </row>
    <row r="7" spans="1:9" s="1" customFormat="1" ht="12.95" customHeight="1" x14ac:dyDescent="0.2">
      <c r="A7" s="8">
        <v>1858</v>
      </c>
      <c r="B7" s="10" t="s">
        <v>10</v>
      </c>
      <c r="C7" s="22">
        <v>22750000</v>
      </c>
      <c r="D7" s="25">
        <v>428998.70000000007</v>
      </c>
      <c r="E7" s="23">
        <v>2.3210577235582055</v>
      </c>
      <c r="F7" s="25">
        <v>12725662.84</v>
      </c>
      <c r="G7" s="18">
        <v>13.682582178143878</v>
      </c>
      <c r="H7" s="27">
        <v>10024337.16</v>
      </c>
      <c r="I7" s="18">
        <v>6.2239881819122269</v>
      </c>
    </row>
    <row r="8" spans="1:9" s="1" customFormat="1" ht="12.95" customHeight="1" x14ac:dyDescent="0.2">
      <c r="A8" s="7">
        <v>1882</v>
      </c>
      <c r="B8" s="9" t="s">
        <v>11</v>
      </c>
      <c r="C8" s="30">
        <v>3700000</v>
      </c>
      <c r="D8" s="31">
        <v>0</v>
      </c>
      <c r="E8" s="32">
        <v>0</v>
      </c>
      <c r="F8" s="33">
        <v>1433469.6099999999</v>
      </c>
      <c r="G8" s="17">
        <v>1.5412608353135384</v>
      </c>
      <c r="H8" s="33">
        <v>2266530.39</v>
      </c>
      <c r="I8" s="17">
        <v>1.4072609626096126</v>
      </c>
    </row>
    <row r="9" spans="1:9" s="1" customFormat="1" ht="12.95" customHeight="1" x14ac:dyDescent="0.2">
      <c r="A9" s="8">
        <v>11135</v>
      </c>
      <c r="B9" s="10" t="s">
        <v>12</v>
      </c>
      <c r="C9" s="22">
        <v>2600000</v>
      </c>
      <c r="D9" s="25">
        <v>94475.5</v>
      </c>
      <c r="E9" s="23">
        <v>0.51115094046211151</v>
      </c>
      <c r="F9" s="27">
        <v>103786.5</v>
      </c>
      <c r="G9" s="18">
        <v>0.11159083287734894</v>
      </c>
      <c r="H9" s="27">
        <v>2496213.5</v>
      </c>
      <c r="I9" s="18">
        <v>1.5498683928474084</v>
      </c>
    </row>
    <row r="10" spans="1:9" s="1" customFormat="1" ht="12.95" customHeight="1" x14ac:dyDescent="0.2">
      <c r="A10" s="7">
        <v>1786</v>
      </c>
      <c r="B10" s="9" t="s">
        <v>13</v>
      </c>
      <c r="C10" s="30">
        <v>10548000</v>
      </c>
      <c r="D10" s="31">
        <v>570685.69000000006</v>
      </c>
      <c r="E10" s="32">
        <v>3.0876420569541208</v>
      </c>
      <c r="F10" s="33">
        <v>3175518.2500000005</v>
      </c>
      <c r="G10" s="17">
        <v>3.4143046189506503</v>
      </c>
      <c r="H10" s="33">
        <v>7372481.75</v>
      </c>
      <c r="I10" s="17">
        <v>4.5774836331785522</v>
      </c>
    </row>
    <row r="11" spans="1:9" s="1" customFormat="1" ht="12.95" customHeight="1" x14ac:dyDescent="0.2">
      <c r="A11" s="8">
        <v>9359</v>
      </c>
      <c r="B11" s="10" t="s">
        <v>14</v>
      </c>
      <c r="C11" s="22">
        <f>19123803.19+1464.42</f>
        <v>19125267.610000003</v>
      </c>
      <c r="D11" s="25">
        <v>4914439.5600000005</v>
      </c>
      <c r="E11" s="23">
        <v>26.589119961664192</v>
      </c>
      <c r="F11" s="27">
        <f>19123803.19+1464.42</f>
        <v>19125267.610000003</v>
      </c>
      <c r="G11" s="18">
        <v>20.561837288612708</v>
      </c>
      <c r="H11" s="27">
        <v>0</v>
      </c>
      <c r="I11" s="18">
        <v>0</v>
      </c>
    </row>
    <row r="12" spans="1:9" s="1" customFormat="1" ht="15" customHeight="1" x14ac:dyDescent="0.15">
      <c r="A12" s="49" t="s">
        <v>15</v>
      </c>
      <c r="B12" s="49"/>
      <c r="C12" s="28">
        <f>SUM(C4:C11)</f>
        <v>254067467.61000001</v>
      </c>
      <c r="D12" s="28">
        <f t="shared" ref="D12:I12" si="0">SUM(D4:D11)</f>
        <v>18482896.640000001</v>
      </c>
      <c r="E12" s="28">
        <f t="shared" si="0"/>
        <v>100.00000000000001</v>
      </c>
      <c r="F12" s="28">
        <f t="shared" si="0"/>
        <v>93007760.12000002</v>
      </c>
      <c r="G12" s="28">
        <f t="shared" si="0"/>
        <v>100</v>
      </c>
      <c r="H12" s="28">
        <f t="shared" si="0"/>
        <v>161059707.48999998</v>
      </c>
      <c r="I12" s="28">
        <f t="shared" si="0"/>
        <v>100</v>
      </c>
    </row>
    <row r="13" spans="1:9" x14ac:dyDescent="0.25">
      <c r="A13" s="50" t="s">
        <v>16</v>
      </c>
      <c r="B13" s="50"/>
      <c r="C13" s="50"/>
      <c r="D13" s="50"/>
      <c r="E13" s="50"/>
      <c r="F13" s="50"/>
      <c r="G13" s="50"/>
      <c r="H13" s="50"/>
      <c r="I13" s="50"/>
    </row>
    <row r="15" spans="1:9" x14ac:dyDescent="0.25">
      <c r="C15" s="6">
        <v>1843</v>
      </c>
      <c r="D15" s="4">
        <f t="shared" ref="D15:D20" si="1">F4</f>
        <v>2054886.6600000001</v>
      </c>
      <c r="E15" s="5">
        <f>(D15/D$24)*100</f>
        <v>2.2093711937033582</v>
      </c>
    </row>
    <row r="16" spans="1:9" x14ac:dyDescent="0.25">
      <c r="C16" s="6">
        <v>1869</v>
      </c>
      <c r="D16" s="4">
        <f t="shared" si="1"/>
        <v>362143.34</v>
      </c>
      <c r="E16" s="5">
        <f t="shared" ref="E16:E22" si="2">(D16/D$24)*100</f>
        <v>0.38936895107758451</v>
      </c>
    </row>
    <row r="17" spans="3:5" x14ac:dyDescent="0.25">
      <c r="C17" s="6">
        <v>11134</v>
      </c>
      <c r="D17" s="4">
        <f t="shared" si="1"/>
        <v>54027025.310000017</v>
      </c>
      <c r="E17" s="5">
        <f t="shared" si="2"/>
        <v>58.088728553718028</v>
      </c>
    </row>
    <row r="18" spans="3:5" x14ac:dyDescent="0.25">
      <c r="C18" s="6">
        <v>1858</v>
      </c>
      <c r="D18" s="4">
        <f t="shared" si="1"/>
        <v>12725662.84</v>
      </c>
      <c r="E18" s="5">
        <f t="shared" si="2"/>
        <v>13.682366744001959</v>
      </c>
    </row>
    <row r="19" spans="3:5" x14ac:dyDescent="0.25">
      <c r="C19" s="6">
        <v>1882</v>
      </c>
      <c r="D19" s="4">
        <f t="shared" si="1"/>
        <v>1433469.6099999999</v>
      </c>
      <c r="E19" s="5">
        <f t="shared" si="2"/>
        <v>1.5412365679492934</v>
      </c>
    </row>
    <row r="20" spans="3:5" x14ac:dyDescent="0.25">
      <c r="C20" s="6">
        <v>11135</v>
      </c>
      <c r="D20" s="4">
        <f t="shared" si="1"/>
        <v>103786.5</v>
      </c>
      <c r="E20" s="5">
        <f t="shared" si="2"/>
        <v>0.11158907586430755</v>
      </c>
    </row>
    <row r="21" spans="3:5" x14ac:dyDescent="0.25">
      <c r="C21" s="6">
        <v>1786</v>
      </c>
      <c r="D21" s="4">
        <f>F10</f>
        <v>3175518.2500000005</v>
      </c>
      <c r="E21" s="5">
        <f t="shared" si="2"/>
        <v>3.4142508602539174</v>
      </c>
    </row>
    <row r="22" spans="3:5" x14ac:dyDescent="0.25">
      <c r="C22" s="6">
        <v>9359</v>
      </c>
      <c r="D22" s="4">
        <f>F11</f>
        <v>19125267.610000003</v>
      </c>
      <c r="E22" s="5">
        <f t="shared" si="2"/>
        <v>20.563088053431557</v>
      </c>
    </row>
    <row r="23" spans="3:5" x14ac:dyDescent="0.25">
      <c r="D23" s="3"/>
      <c r="E23" s="5">
        <f>SUM(E15:E22)</f>
        <v>100</v>
      </c>
    </row>
    <row r="24" spans="3:5" x14ac:dyDescent="0.25">
      <c r="D24" s="3">
        <f>SUM(D15:D23)</f>
        <v>93007760.12000002</v>
      </c>
    </row>
  </sheetData>
  <mergeCells count="8">
    <mergeCell ref="A12:B12"/>
    <mergeCell ref="A13:I13"/>
    <mergeCell ref="A1:I1"/>
    <mergeCell ref="A2:A3"/>
    <mergeCell ref="B2:B3"/>
    <mergeCell ref="C2:C3"/>
    <mergeCell ref="D2:E2"/>
    <mergeCell ref="H2:I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workbookViewId="0">
      <selection activeCell="C4" sqref="C4:I12"/>
    </sheetView>
  </sheetViews>
  <sheetFormatPr defaultRowHeight="15" x14ac:dyDescent="0.25"/>
  <cols>
    <col min="2" max="2" width="82" customWidth="1"/>
    <col min="3" max="3" width="15.5703125" bestFit="1" customWidth="1"/>
    <col min="4" max="4" width="14.7109375" bestFit="1" customWidth="1"/>
    <col min="6" max="6" width="15.5703125" bestFit="1" customWidth="1"/>
    <col min="8" max="8" width="14.7109375" bestFit="1" customWidth="1"/>
  </cols>
  <sheetData>
    <row r="1" spans="1:9" s="1" customFormat="1" ht="30" customHeight="1" thickBot="1" x14ac:dyDescent="0.2">
      <c r="A1" s="51" t="s">
        <v>17</v>
      </c>
      <c r="B1" s="51"/>
      <c r="C1" s="51"/>
      <c r="D1" s="51"/>
      <c r="E1" s="51"/>
      <c r="F1" s="51"/>
      <c r="G1" s="51"/>
      <c r="H1" s="51"/>
      <c r="I1" s="51"/>
    </row>
    <row r="2" spans="1:9" s="1" customFormat="1" ht="15" customHeight="1" thickBot="1" x14ac:dyDescent="0.2">
      <c r="A2" s="52" t="s">
        <v>0</v>
      </c>
      <c r="B2" s="53" t="s">
        <v>6</v>
      </c>
      <c r="C2" s="54" t="s">
        <v>1</v>
      </c>
      <c r="D2" s="56" t="s">
        <v>22</v>
      </c>
      <c r="E2" s="52"/>
      <c r="F2" s="2" t="s">
        <v>2</v>
      </c>
      <c r="G2" s="2"/>
      <c r="H2" s="56" t="s">
        <v>3</v>
      </c>
      <c r="I2" s="57"/>
    </row>
    <row r="3" spans="1:9" s="1" customFormat="1" ht="15" customHeight="1" thickBot="1" x14ac:dyDescent="0.2">
      <c r="A3" s="52"/>
      <c r="B3" s="53"/>
      <c r="C3" s="55"/>
      <c r="D3" s="41" t="s">
        <v>4</v>
      </c>
      <c r="E3" s="40" t="s">
        <v>5</v>
      </c>
      <c r="F3" s="41" t="s">
        <v>4</v>
      </c>
      <c r="G3" s="40" t="s">
        <v>5</v>
      </c>
      <c r="H3" s="41" t="s">
        <v>4</v>
      </c>
      <c r="I3" s="42" t="s">
        <v>5</v>
      </c>
    </row>
    <row r="4" spans="1:9" s="1" customFormat="1" ht="12.95" customHeight="1" x14ac:dyDescent="0.2">
      <c r="A4" s="7">
        <v>1843</v>
      </c>
      <c r="B4" s="9" t="s">
        <v>7</v>
      </c>
      <c r="C4" s="19">
        <v>7500000</v>
      </c>
      <c r="D4" s="24">
        <v>193603.04</v>
      </c>
      <c r="E4" s="20">
        <v>0.96571408778021051</v>
      </c>
      <c r="F4" s="26">
        <v>2248489.6999999997</v>
      </c>
      <c r="G4" s="21">
        <v>1.9888385480209849</v>
      </c>
      <c r="H4" s="26">
        <v>5251510.3000000007</v>
      </c>
      <c r="I4" s="17">
        <v>3.5970900731723683</v>
      </c>
    </row>
    <row r="5" spans="1:9" s="1" customFormat="1" ht="12.95" customHeight="1" x14ac:dyDescent="0.2">
      <c r="A5" s="8">
        <v>1869</v>
      </c>
      <c r="B5" s="10" t="s">
        <v>8</v>
      </c>
      <c r="C5" s="22">
        <v>3200000</v>
      </c>
      <c r="D5" s="25">
        <v>179808.23</v>
      </c>
      <c r="E5" s="23">
        <v>0.89690399907885898</v>
      </c>
      <c r="F5" s="27">
        <v>541951.57000000007</v>
      </c>
      <c r="G5" s="18">
        <v>0.4793680725228554</v>
      </c>
      <c r="H5" s="27">
        <v>2658048.4299999997</v>
      </c>
      <c r="I5" s="18">
        <v>1.8206647374497957</v>
      </c>
    </row>
    <row r="6" spans="1:9" s="1" customFormat="1" ht="12.95" customHeight="1" x14ac:dyDescent="0.2">
      <c r="A6" s="7">
        <v>11134</v>
      </c>
      <c r="B6" s="9" t="s">
        <v>9</v>
      </c>
      <c r="C6" s="30">
        <v>184644200</v>
      </c>
      <c r="D6" s="31">
        <v>12482653.870000001</v>
      </c>
      <c r="E6" s="32">
        <v>62.264903976420861</v>
      </c>
      <c r="F6" s="33">
        <v>66509679.18</v>
      </c>
      <c r="G6" s="17">
        <v>58.829272720125317</v>
      </c>
      <c r="H6" s="33">
        <v>118134520.81999999</v>
      </c>
      <c r="I6" s="17">
        <v>80.91777181520456</v>
      </c>
    </row>
    <row r="7" spans="1:9" s="1" customFormat="1" ht="12.95" customHeight="1" x14ac:dyDescent="0.2">
      <c r="A7" s="8">
        <v>1858</v>
      </c>
      <c r="B7" s="10" t="s">
        <v>10</v>
      </c>
      <c r="C7" s="22">
        <v>22750000</v>
      </c>
      <c r="D7" s="25">
        <v>679561.38</v>
      </c>
      <c r="E7" s="23">
        <v>3.3897298212742997</v>
      </c>
      <c r="F7" s="25">
        <v>13405224.220000001</v>
      </c>
      <c r="G7" s="18">
        <v>11.857215389334691</v>
      </c>
      <c r="H7" s="27">
        <v>9344775.7799999993</v>
      </c>
      <c r="I7" s="18">
        <v>6.400825338619172</v>
      </c>
    </row>
    <row r="8" spans="1:9" s="1" customFormat="1" ht="12.95" customHeight="1" x14ac:dyDescent="0.2">
      <c r="A8" s="7">
        <v>1882</v>
      </c>
      <c r="B8" s="9" t="s">
        <v>11</v>
      </c>
      <c r="C8" s="30">
        <v>3700000</v>
      </c>
      <c r="D8" s="31">
        <v>22768</v>
      </c>
      <c r="E8" s="32">
        <v>0.11356938584528339</v>
      </c>
      <c r="F8" s="33">
        <v>1456237.6099999999</v>
      </c>
      <c r="G8" s="17">
        <v>1.2880741654480115</v>
      </c>
      <c r="H8" s="33">
        <v>2243762.39</v>
      </c>
      <c r="I8" s="17">
        <v>1.5368941425529543</v>
      </c>
    </row>
    <row r="9" spans="1:9" s="1" customFormat="1" ht="12.95" customHeight="1" x14ac:dyDescent="0.2">
      <c r="A9" s="8">
        <v>11135</v>
      </c>
      <c r="B9" s="10" t="s">
        <v>12</v>
      </c>
      <c r="C9" s="22">
        <v>2600000</v>
      </c>
      <c r="D9" s="25">
        <v>508412</v>
      </c>
      <c r="E9" s="23">
        <v>2.5360171554977256</v>
      </c>
      <c r="F9" s="27">
        <v>612198.5</v>
      </c>
      <c r="G9" s="18">
        <v>0.54150302571571707</v>
      </c>
      <c r="H9" s="27">
        <v>1987801.5</v>
      </c>
      <c r="I9" s="18">
        <v>1.3615704120559646</v>
      </c>
    </row>
    <row r="10" spans="1:9" s="1" customFormat="1" ht="12.95" customHeight="1" x14ac:dyDescent="0.2">
      <c r="A10" s="7">
        <v>1786</v>
      </c>
      <c r="B10" s="9" t="s">
        <v>13</v>
      </c>
      <c r="C10" s="30">
        <v>10548000</v>
      </c>
      <c r="D10" s="31">
        <v>999606.58000000007</v>
      </c>
      <c r="E10" s="32">
        <v>4.9861518524905195</v>
      </c>
      <c r="F10" s="33">
        <v>4175124.8299999996</v>
      </c>
      <c r="G10" s="17">
        <v>3.6929896564363012</v>
      </c>
      <c r="H10" s="33">
        <v>6372875.1699999999</v>
      </c>
      <c r="I10" s="17">
        <v>4.3651834809452179</v>
      </c>
    </row>
    <row r="11" spans="1:9" s="1" customFormat="1" ht="12.95" customHeight="1" x14ac:dyDescent="0.2">
      <c r="A11" s="8">
        <v>9359</v>
      </c>
      <c r="B11" s="10" t="s">
        <v>14</v>
      </c>
      <c r="C11" s="22">
        <v>24106510.690000001</v>
      </c>
      <c r="D11" s="25">
        <v>4981243.08</v>
      </c>
      <c r="E11" s="23">
        <v>24.847009721612256</v>
      </c>
      <c r="F11" s="27">
        <v>24106510.690000001</v>
      </c>
      <c r="G11" s="18">
        <v>21.322738422396135</v>
      </c>
      <c r="H11" s="27">
        <v>0</v>
      </c>
      <c r="I11" s="18">
        <v>0</v>
      </c>
    </row>
    <row r="12" spans="1:9" s="1" customFormat="1" ht="15" customHeight="1" x14ac:dyDescent="0.15">
      <c r="A12" s="49" t="s">
        <v>15</v>
      </c>
      <c r="B12" s="49"/>
      <c r="C12" s="28">
        <f>SUM(C4:C11)</f>
        <v>259048710.69</v>
      </c>
      <c r="D12" s="28">
        <f t="shared" ref="D12:I12" si="0">SUM(D4:D11)</f>
        <v>20047656.18</v>
      </c>
      <c r="E12" s="28">
        <f t="shared" si="0"/>
        <v>100.00000000000001</v>
      </c>
      <c r="F12" s="28">
        <f t="shared" si="0"/>
        <v>113055416.3</v>
      </c>
      <c r="G12" s="28">
        <f t="shared" si="0"/>
        <v>100</v>
      </c>
      <c r="H12" s="28">
        <f t="shared" si="0"/>
        <v>145993294.38999996</v>
      </c>
      <c r="I12" s="28">
        <f t="shared" si="0"/>
        <v>100.00000000000004</v>
      </c>
    </row>
    <row r="13" spans="1:9" x14ac:dyDescent="0.25">
      <c r="A13" s="50" t="s">
        <v>16</v>
      </c>
      <c r="B13" s="50"/>
      <c r="C13" s="50"/>
      <c r="D13" s="50"/>
      <c r="E13" s="50"/>
      <c r="F13" s="50"/>
      <c r="G13" s="50"/>
      <c r="H13" s="50"/>
      <c r="I13" s="50"/>
    </row>
    <row r="15" spans="1:9" x14ac:dyDescent="0.25">
      <c r="C15" s="6">
        <v>1843</v>
      </c>
      <c r="D15" s="4">
        <f t="shared" ref="D15:D20" si="1">F4</f>
        <v>2248489.6999999997</v>
      </c>
      <c r="E15" s="5">
        <f>(D15/D$24)*100</f>
        <v>2.4145107222874187</v>
      </c>
    </row>
    <row r="16" spans="1:9" x14ac:dyDescent="0.25">
      <c r="C16" s="6">
        <v>1869</v>
      </c>
      <c r="D16" s="4">
        <f t="shared" si="1"/>
        <v>541951.57000000007</v>
      </c>
      <c r="E16" s="5">
        <f t="shared" ref="E16:E22" si="2">(D16/D$24)*100</f>
        <v>0.58196747653569458</v>
      </c>
    </row>
    <row r="17" spans="3:5" x14ac:dyDescent="0.25">
      <c r="C17" s="6">
        <v>11134</v>
      </c>
      <c r="D17" s="4">
        <f t="shared" si="1"/>
        <v>66509679.18</v>
      </c>
      <c r="E17" s="5">
        <f t="shared" si="2"/>
        <v>71.420533309984165</v>
      </c>
    </row>
    <row r="18" spans="3:5" x14ac:dyDescent="0.25">
      <c r="C18" s="6">
        <v>1858</v>
      </c>
      <c r="D18" s="4">
        <f t="shared" si="1"/>
        <v>13405224.220000001</v>
      </c>
      <c r="E18" s="5">
        <f t="shared" si="2"/>
        <v>14.395021517713428</v>
      </c>
    </row>
    <row r="19" spans="3:5" x14ac:dyDescent="0.25">
      <c r="C19" s="6">
        <v>1882</v>
      </c>
      <c r="D19" s="4">
        <f t="shared" si="1"/>
        <v>1456237.6099999999</v>
      </c>
      <c r="E19" s="5">
        <f t="shared" si="2"/>
        <v>1.5637613654815516</v>
      </c>
    </row>
    <row r="20" spans="3:5" x14ac:dyDescent="0.25">
      <c r="C20" s="6">
        <v>11135</v>
      </c>
      <c r="D20" s="4">
        <f t="shared" si="1"/>
        <v>612198.5</v>
      </c>
      <c r="E20" s="5">
        <f t="shared" si="2"/>
        <v>0.65740120687156123</v>
      </c>
    </row>
    <row r="21" spans="3:5" x14ac:dyDescent="0.25">
      <c r="C21" s="6">
        <v>1786</v>
      </c>
      <c r="D21" s="4">
        <f>F10</f>
        <v>4175124.8299999996</v>
      </c>
      <c r="E21" s="5">
        <f t="shared" si="2"/>
        <v>4.4834022005630878</v>
      </c>
    </row>
    <row r="22" spans="3:5" x14ac:dyDescent="0.25">
      <c r="C22" s="6">
        <v>9359</v>
      </c>
      <c r="D22" s="4">
        <f>F10</f>
        <v>4175124.8299999996</v>
      </c>
      <c r="E22" s="5">
        <f t="shared" si="2"/>
        <v>4.4834022005630878</v>
      </c>
    </row>
    <row r="23" spans="3:5" x14ac:dyDescent="0.25">
      <c r="D23" s="3"/>
      <c r="E23" s="5">
        <f>SUM(E15:E22)</f>
        <v>100</v>
      </c>
    </row>
    <row r="24" spans="3:5" x14ac:dyDescent="0.25">
      <c r="D24" s="3">
        <f>SUM(D15:D23)</f>
        <v>93124030.439999998</v>
      </c>
    </row>
  </sheetData>
  <mergeCells count="8">
    <mergeCell ref="A12:B12"/>
    <mergeCell ref="A13:I13"/>
    <mergeCell ref="A1:I1"/>
    <mergeCell ref="A2:A3"/>
    <mergeCell ref="B2:B3"/>
    <mergeCell ref="C2:C3"/>
    <mergeCell ref="D2:E2"/>
    <mergeCell ref="H2:I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workbookViewId="0">
      <selection activeCell="C4" sqref="C4:I12"/>
    </sheetView>
  </sheetViews>
  <sheetFormatPr defaultRowHeight="15" x14ac:dyDescent="0.25"/>
  <cols>
    <col min="2" max="2" width="82" customWidth="1"/>
    <col min="3" max="3" width="15.5703125" bestFit="1" customWidth="1"/>
    <col min="4" max="4" width="14.7109375" bestFit="1" customWidth="1"/>
    <col min="6" max="6" width="15.5703125" bestFit="1" customWidth="1"/>
    <col min="8" max="8" width="14.7109375" bestFit="1" customWidth="1"/>
  </cols>
  <sheetData>
    <row r="1" spans="1:9" s="1" customFormat="1" ht="30" customHeight="1" thickBot="1" x14ac:dyDescent="0.2">
      <c r="A1" s="51" t="s">
        <v>17</v>
      </c>
      <c r="B1" s="51"/>
      <c r="C1" s="51"/>
      <c r="D1" s="51"/>
      <c r="E1" s="51"/>
      <c r="F1" s="51"/>
      <c r="G1" s="51"/>
      <c r="H1" s="51"/>
      <c r="I1" s="51"/>
    </row>
    <row r="2" spans="1:9" s="1" customFormat="1" ht="15" customHeight="1" thickBot="1" x14ac:dyDescent="0.2">
      <c r="A2" s="52" t="s">
        <v>0</v>
      </c>
      <c r="B2" s="53" t="s">
        <v>6</v>
      </c>
      <c r="C2" s="54" t="s">
        <v>1</v>
      </c>
      <c r="D2" s="56" t="s">
        <v>23</v>
      </c>
      <c r="E2" s="52"/>
      <c r="F2" s="2" t="s">
        <v>2</v>
      </c>
      <c r="G2" s="2"/>
      <c r="H2" s="56" t="s">
        <v>3</v>
      </c>
      <c r="I2" s="57"/>
    </row>
    <row r="3" spans="1:9" s="1" customFormat="1" ht="15" customHeight="1" thickBot="1" x14ac:dyDescent="0.2">
      <c r="A3" s="52"/>
      <c r="B3" s="53"/>
      <c r="C3" s="55"/>
      <c r="D3" s="44" t="s">
        <v>4</v>
      </c>
      <c r="E3" s="43" t="s">
        <v>5</v>
      </c>
      <c r="F3" s="44" t="s">
        <v>4</v>
      </c>
      <c r="G3" s="43" t="s">
        <v>5</v>
      </c>
      <c r="H3" s="44" t="s">
        <v>4</v>
      </c>
      <c r="I3" s="45" t="s">
        <v>5</v>
      </c>
    </row>
    <row r="4" spans="1:9" s="1" customFormat="1" ht="12.95" customHeight="1" x14ac:dyDescent="0.2">
      <c r="A4" s="7">
        <v>1843</v>
      </c>
      <c r="B4" s="9" t="s">
        <v>7</v>
      </c>
      <c r="C4" s="19">
        <v>7500000</v>
      </c>
      <c r="D4" s="24">
        <v>16872.830000000002</v>
      </c>
      <c r="E4" s="20">
        <v>7.7575321665291561E-2</v>
      </c>
      <c r="F4" s="26">
        <v>2265362.5299999998</v>
      </c>
      <c r="G4" s="21">
        <v>1.6804653055050478</v>
      </c>
      <c r="H4" s="26">
        <v>5234637.4700000007</v>
      </c>
      <c r="I4" s="17">
        <v>4.0427419551383039</v>
      </c>
    </row>
    <row r="5" spans="1:9" s="1" customFormat="1" ht="12.95" customHeight="1" x14ac:dyDescent="0.2">
      <c r="A5" s="8">
        <v>1869</v>
      </c>
      <c r="B5" s="10" t="s">
        <v>8</v>
      </c>
      <c r="C5" s="22">
        <v>3200000</v>
      </c>
      <c r="D5" s="25">
        <v>-3142</v>
      </c>
      <c r="E5" s="23">
        <v>-1.4445807885953101E-2</v>
      </c>
      <c r="F5" s="27">
        <v>538809.57000000007</v>
      </c>
      <c r="G5" s="18">
        <v>0.39969354867853918</v>
      </c>
      <c r="H5" s="27">
        <v>2661190.4299999997</v>
      </c>
      <c r="I5" s="18">
        <v>2.0552533510928206</v>
      </c>
    </row>
    <row r="6" spans="1:9" s="1" customFormat="1" ht="12.95" customHeight="1" x14ac:dyDescent="0.2">
      <c r="A6" s="7">
        <v>11134</v>
      </c>
      <c r="B6" s="9" t="s">
        <v>9</v>
      </c>
      <c r="C6" s="30">
        <v>184644200</v>
      </c>
      <c r="D6" s="31">
        <v>14772151.440000003</v>
      </c>
      <c r="E6" s="32">
        <v>67.917142509371573</v>
      </c>
      <c r="F6" s="33">
        <v>81281830.619999975</v>
      </c>
      <c r="G6" s="17">
        <v>60.295557340593874</v>
      </c>
      <c r="H6" s="33">
        <v>103362369.38000003</v>
      </c>
      <c r="I6" s="17">
        <v>79.827378623610556</v>
      </c>
    </row>
    <row r="7" spans="1:9" s="1" customFormat="1" ht="12.95" customHeight="1" x14ac:dyDescent="0.2">
      <c r="A7" s="8">
        <v>1858</v>
      </c>
      <c r="B7" s="10" t="s">
        <v>10</v>
      </c>
      <c r="C7" s="22">
        <v>22750000</v>
      </c>
      <c r="D7" s="25">
        <v>215696.78999999998</v>
      </c>
      <c r="E7" s="23">
        <v>0.99169776892322381</v>
      </c>
      <c r="F7" s="25">
        <v>13620921.01</v>
      </c>
      <c r="G7" s="18">
        <v>10.104115735652154</v>
      </c>
      <c r="H7" s="27">
        <v>9129078.9900000002</v>
      </c>
      <c r="I7" s="18">
        <v>7.050442529431673</v>
      </c>
    </row>
    <row r="8" spans="1:9" s="1" customFormat="1" ht="12.95" customHeight="1" x14ac:dyDescent="0.2">
      <c r="A8" s="7">
        <v>1882</v>
      </c>
      <c r="B8" s="9" t="s">
        <v>11</v>
      </c>
      <c r="C8" s="30">
        <v>3700000</v>
      </c>
      <c r="D8" s="31">
        <v>156862.66</v>
      </c>
      <c r="E8" s="32">
        <v>0.7211991886822342</v>
      </c>
      <c r="F8" s="33">
        <v>1613100.27</v>
      </c>
      <c r="G8" s="17">
        <v>1.1966115807679689</v>
      </c>
      <c r="H8" s="33">
        <v>2086899.73</v>
      </c>
      <c r="I8" s="17">
        <v>1.6117251945315325</v>
      </c>
    </row>
    <row r="9" spans="1:9" s="1" customFormat="1" ht="12.95" customHeight="1" x14ac:dyDescent="0.2">
      <c r="A9" s="8">
        <v>11135</v>
      </c>
      <c r="B9" s="10" t="s">
        <v>12</v>
      </c>
      <c r="C9" s="22">
        <v>2600000</v>
      </c>
      <c r="D9" s="25">
        <v>87739.75</v>
      </c>
      <c r="E9" s="23">
        <v>0.4033964266268471</v>
      </c>
      <c r="F9" s="27">
        <v>699938.25</v>
      </c>
      <c r="G9" s="18">
        <v>0.51922018199926634</v>
      </c>
      <c r="H9" s="27">
        <v>1900061.75</v>
      </c>
      <c r="I9" s="18">
        <v>1.4674291005062683</v>
      </c>
    </row>
    <row r="10" spans="1:9" s="1" customFormat="1" ht="12.95" customHeight="1" x14ac:dyDescent="0.2">
      <c r="A10" s="7">
        <v>1786</v>
      </c>
      <c r="B10" s="9" t="s">
        <v>13</v>
      </c>
      <c r="C10" s="30">
        <v>10548000</v>
      </c>
      <c r="D10" s="31">
        <v>1264758.4200000002</v>
      </c>
      <c r="E10" s="32">
        <v>5.8149131627821715</v>
      </c>
      <c r="F10" s="33">
        <v>5439883.2499999991</v>
      </c>
      <c r="G10" s="17">
        <v>4.0353519344310165</v>
      </c>
      <c r="H10" s="33">
        <v>5108116.7500000009</v>
      </c>
      <c r="I10" s="17">
        <v>3.9450292432514384</v>
      </c>
    </row>
    <row r="11" spans="1:9" s="1" customFormat="1" ht="12.95" customHeight="1" x14ac:dyDescent="0.2">
      <c r="A11" s="8">
        <v>9359</v>
      </c>
      <c r="B11" s="10" t="s">
        <v>14</v>
      </c>
      <c r="C11" s="22">
        <v>29345825.443156019</v>
      </c>
      <c r="D11" s="25">
        <v>5239314.75</v>
      </c>
      <c r="E11" s="23">
        <v>24.088521429834625</v>
      </c>
      <c r="F11" s="27">
        <v>29345825.440000005</v>
      </c>
      <c r="G11" s="18">
        <v>21.768984372372142</v>
      </c>
      <c r="H11" s="27">
        <v>3.1560137867927551E-3</v>
      </c>
      <c r="I11" s="18">
        <v>2.437408401247314E-9</v>
      </c>
    </row>
    <row r="12" spans="1:9" s="1" customFormat="1" ht="15" customHeight="1" x14ac:dyDescent="0.15">
      <c r="A12" s="49" t="s">
        <v>15</v>
      </c>
      <c r="B12" s="49"/>
      <c r="C12" s="28">
        <f>SUM(C4:C11)</f>
        <v>264288025.443156</v>
      </c>
      <c r="D12" s="28">
        <f t="shared" ref="D12:I12" si="0">SUM(D4:D11)</f>
        <v>21750254.640000001</v>
      </c>
      <c r="E12" s="28">
        <f t="shared" si="0"/>
        <v>100.00000000000001</v>
      </c>
      <c r="F12" s="28">
        <f t="shared" si="0"/>
        <v>134805670.93999997</v>
      </c>
      <c r="G12" s="28">
        <f t="shared" si="0"/>
        <v>100.00000000000001</v>
      </c>
      <c r="H12" s="28">
        <f t="shared" si="0"/>
        <v>129482354.50315604</v>
      </c>
      <c r="I12" s="28">
        <f t="shared" si="0"/>
        <v>100</v>
      </c>
    </row>
    <row r="13" spans="1:9" x14ac:dyDescent="0.25">
      <c r="A13" s="50" t="s">
        <v>16</v>
      </c>
      <c r="B13" s="50"/>
      <c r="C13" s="50"/>
      <c r="D13" s="50"/>
      <c r="E13" s="50"/>
      <c r="F13" s="50"/>
      <c r="G13" s="50"/>
      <c r="H13" s="50"/>
      <c r="I13" s="50"/>
    </row>
    <row r="15" spans="1:9" x14ac:dyDescent="0.25">
      <c r="C15" s="6">
        <v>1843</v>
      </c>
      <c r="D15" s="4">
        <f t="shared" ref="D15:D20" si="1">F4</f>
        <v>2265362.5299999998</v>
      </c>
      <c r="E15" s="5">
        <f>(D15/D$24)*100</f>
        <v>1.6804653055050478</v>
      </c>
    </row>
    <row r="16" spans="1:9" x14ac:dyDescent="0.25">
      <c r="C16" s="6">
        <v>1869</v>
      </c>
      <c r="D16" s="4">
        <f t="shared" si="1"/>
        <v>538809.57000000007</v>
      </c>
      <c r="E16" s="5">
        <f t="shared" ref="E16:E22" si="2">(D16/D$24)*100</f>
        <v>0.39969354867853918</v>
      </c>
    </row>
    <row r="17" spans="3:5" x14ac:dyDescent="0.25">
      <c r="C17" s="6">
        <v>11134</v>
      </c>
      <c r="D17" s="4">
        <f t="shared" si="1"/>
        <v>81281830.619999975</v>
      </c>
      <c r="E17" s="5">
        <f t="shared" si="2"/>
        <v>60.295557340593874</v>
      </c>
    </row>
    <row r="18" spans="3:5" x14ac:dyDescent="0.25">
      <c r="C18" s="6">
        <v>1858</v>
      </c>
      <c r="D18" s="4">
        <f t="shared" si="1"/>
        <v>13620921.01</v>
      </c>
      <c r="E18" s="5">
        <f t="shared" si="2"/>
        <v>10.104115735652154</v>
      </c>
    </row>
    <row r="19" spans="3:5" x14ac:dyDescent="0.25">
      <c r="C19" s="6">
        <v>1882</v>
      </c>
      <c r="D19" s="4">
        <f t="shared" si="1"/>
        <v>1613100.27</v>
      </c>
      <c r="E19" s="5">
        <f t="shared" si="2"/>
        <v>1.1966115807679689</v>
      </c>
    </row>
    <row r="20" spans="3:5" x14ac:dyDescent="0.25">
      <c r="C20" s="6">
        <v>11135</v>
      </c>
      <c r="D20" s="4">
        <f t="shared" si="1"/>
        <v>699938.25</v>
      </c>
      <c r="E20" s="5">
        <f t="shared" si="2"/>
        <v>0.51922018199926634</v>
      </c>
    </row>
    <row r="21" spans="3:5" x14ac:dyDescent="0.25">
      <c r="C21" s="6">
        <v>1786</v>
      </c>
      <c r="D21" s="4">
        <f>F10</f>
        <v>5439883.2499999991</v>
      </c>
      <c r="E21" s="5">
        <f t="shared" si="2"/>
        <v>4.0353519344310165</v>
      </c>
    </row>
    <row r="22" spans="3:5" x14ac:dyDescent="0.25">
      <c r="C22" s="6">
        <v>9359</v>
      </c>
      <c r="D22" s="4">
        <f>F11</f>
        <v>29345825.440000005</v>
      </c>
      <c r="E22" s="5">
        <f t="shared" si="2"/>
        <v>21.768984372372142</v>
      </c>
    </row>
    <row r="23" spans="3:5" x14ac:dyDescent="0.25">
      <c r="D23" s="3"/>
      <c r="E23" s="5">
        <f>SUM(E15:E22)</f>
        <v>100.00000000000001</v>
      </c>
    </row>
    <row r="24" spans="3:5" x14ac:dyDescent="0.25">
      <c r="D24" s="3">
        <f>SUM(D15:D23)</f>
        <v>134805670.93999997</v>
      </c>
    </row>
  </sheetData>
  <mergeCells count="8">
    <mergeCell ref="A12:B12"/>
    <mergeCell ref="A13:I13"/>
    <mergeCell ref="A1:I1"/>
    <mergeCell ref="A2:A3"/>
    <mergeCell ref="B2:B3"/>
    <mergeCell ref="C2:C3"/>
    <mergeCell ref="D2:E2"/>
    <mergeCell ref="H2:I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tabSelected="1" workbookViewId="0">
      <selection activeCell="I28" sqref="I28"/>
    </sheetView>
  </sheetViews>
  <sheetFormatPr defaultRowHeight="15" x14ac:dyDescent="0.25"/>
  <cols>
    <col min="2" max="2" width="82" customWidth="1"/>
    <col min="3" max="3" width="15.5703125" bestFit="1" customWidth="1"/>
    <col min="4" max="4" width="14.7109375" bestFit="1" customWidth="1"/>
    <col min="6" max="6" width="15.5703125" bestFit="1" customWidth="1"/>
    <col min="8" max="8" width="14.7109375" bestFit="1" customWidth="1"/>
  </cols>
  <sheetData>
    <row r="1" spans="1:9" s="1" customFormat="1" ht="30" customHeight="1" thickBot="1" x14ac:dyDescent="0.2">
      <c r="A1" s="51" t="s">
        <v>17</v>
      </c>
      <c r="B1" s="51"/>
      <c r="C1" s="51"/>
      <c r="D1" s="51"/>
      <c r="E1" s="51"/>
      <c r="F1" s="51"/>
      <c r="G1" s="51"/>
      <c r="H1" s="51"/>
      <c r="I1" s="51"/>
    </row>
    <row r="2" spans="1:9" s="1" customFormat="1" ht="15" customHeight="1" thickBot="1" x14ac:dyDescent="0.2">
      <c r="A2" s="52" t="s">
        <v>0</v>
      </c>
      <c r="B2" s="53" t="s">
        <v>6</v>
      </c>
      <c r="C2" s="54" t="s">
        <v>1</v>
      </c>
      <c r="D2" s="56" t="s">
        <v>24</v>
      </c>
      <c r="E2" s="52"/>
      <c r="F2" s="2" t="s">
        <v>2</v>
      </c>
      <c r="G2" s="2"/>
      <c r="H2" s="56" t="s">
        <v>3</v>
      </c>
      <c r="I2" s="57"/>
    </row>
    <row r="3" spans="1:9" s="1" customFormat="1" ht="15" customHeight="1" thickBot="1" x14ac:dyDescent="0.2">
      <c r="A3" s="52"/>
      <c r="B3" s="53"/>
      <c r="C3" s="55"/>
      <c r="D3" s="47" t="s">
        <v>4</v>
      </c>
      <c r="E3" s="46" t="s">
        <v>5</v>
      </c>
      <c r="F3" s="47" t="s">
        <v>4</v>
      </c>
      <c r="G3" s="46" t="s">
        <v>5</v>
      </c>
      <c r="H3" s="47" t="s">
        <v>4</v>
      </c>
      <c r="I3" s="48" t="s">
        <v>5</v>
      </c>
    </row>
    <row r="4" spans="1:9" s="1" customFormat="1" ht="12.95" customHeight="1" x14ac:dyDescent="0.2">
      <c r="A4" s="7">
        <v>1843</v>
      </c>
      <c r="B4" s="9" t="s">
        <v>7</v>
      </c>
      <c r="C4" s="19">
        <v>6300000</v>
      </c>
      <c r="D4" s="24">
        <v>403711.49</v>
      </c>
      <c r="E4" s="20">
        <v>1.8581578406133548</v>
      </c>
      <c r="F4" s="26">
        <v>2669074.02</v>
      </c>
      <c r="G4" s="21">
        <v>1.7051287799754522</v>
      </c>
      <c r="H4" s="26">
        <v>3630925.98</v>
      </c>
      <c r="I4" s="17">
        <v>3.1420338240948982</v>
      </c>
    </row>
    <row r="5" spans="1:9" s="1" customFormat="1" ht="12.95" customHeight="1" x14ac:dyDescent="0.2">
      <c r="A5" s="8">
        <v>1869</v>
      </c>
      <c r="B5" s="10" t="s">
        <v>8</v>
      </c>
      <c r="C5" s="22">
        <v>3200000</v>
      </c>
      <c r="D5" s="25">
        <v>55055.199999999997</v>
      </c>
      <c r="E5" s="23">
        <v>0.25340188248428691</v>
      </c>
      <c r="F5" s="27">
        <v>593864.77</v>
      </c>
      <c r="G5" s="18">
        <v>0.37938847074031412</v>
      </c>
      <c r="H5" s="27">
        <v>2606135.23</v>
      </c>
      <c r="I5" s="18">
        <v>2.2552277540026684</v>
      </c>
    </row>
    <row r="6" spans="1:9" s="1" customFormat="1" ht="12.95" customHeight="1" x14ac:dyDescent="0.2">
      <c r="A6" s="7">
        <v>11134</v>
      </c>
      <c r="B6" s="9" t="s">
        <v>9</v>
      </c>
      <c r="C6" s="30">
        <v>184644200</v>
      </c>
      <c r="D6" s="31">
        <v>12672399.07</v>
      </c>
      <c r="E6" s="32">
        <v>58.327093170674651</v>
      </c>
      <c r="F6" s="33">
        <v>93954229.690000013</v>
      </c>
      <c r="G6" s="17">
        <v>60.022337276672133</v>
      </c>
      <c r="H6" s="33">
        <v>90689970.309999987</v>
      </c>
      <c r="I6" s="17">
        <v>78.478866214778094</v>
      </c>
    </row>
    <row r="7" spans="1:9" s="1" customFormat="1" ht="12.95" customHeight="1" x14ac:dyDescent="0.2">
      <c r="A7" s="8">
        <v>1858</v>
      </c>
      <c r="B7" s="10" t="s">
        <v>10</v>
      </c>
      <c r="C7" s="22">
        <v>23536911.600000001</v>
      </c>
      <c r="D7" s="25">
        <v>112782.07999999997</v>
      </c>
      <c r="E7" s="23">
        <v>0.51910067318788122</v>
      </c>
      <c r="F7" s="25">
        <v>13733703.09</v>
      </c>
      <c r="G7" s="18">
        <v>8.773729098152474</v>
      </c>
      <c r="H7" s="27">
        <v>9803208.5100000016</v>
      </c>
      <c r="I7" s="18">
        <v>8.4832389568775941</v>
      </c>
    </row>
    <row r="8" spans="1:9" s="1" customFormat="1" ht="12.95" customHeight="1" x14ac:dyDescent="0.2">
      <c r="A8" s="7">
        <v>1882</v>
      </c>
      <c r="B8" s="9" t="s">
        <v>11</v>
      </c>
      <c r="C8" s="30">
        <v>3700000</v>
      </c>
      <c r="D8" s="31">
        <v>18462.8</v>
      </c>
      <c r="E8" s="32">
        <v>8.4978499323059273E-2</v>
      </c>
      <c r="F8" s="33">
        <v>1631563.07</v>
      </c>
      <c r="G8" s="17">
        <v>1.0423184693102305</v>
      </c>
      <c r="H8" s="33">
        <v>2068436.93</v>
      </c>
      <c r="I8" s="17">
        <v>1.7899287489928424</v>
      </c>
    </row>
    <row r="9" spans="1:9" s="1" customFormat="1" ht="12.95" customHeight="1" x14ac:dyDescent="0.2">
      <c r="A9" s="8">
        <v>11135</v>
      </c>
      <c r="B9" s="10" t="s">
        <v>12</v>
      </c>
      <c r="C9" s="22">
        <v>2800000</v>
      </c>
      <c r="D9" s="25">
        <v>773310.35000000009</v>
      </c>
      <c r="E9" s="23">
        <v>3.5593059045209685</v>
      </c>
      <c r="F9" s="27">
        <v>1473248.5999999999</v>
      </c>
      <c r="G9" s="18">
        <v>0.9411798133341176</v>
      </c>
      <c r="H9" s="27">
        <v>1326751.4000000001</v>
      </c>
      <c r="I9" s="18">
        <v>1.1481087188027062</v>
      </c>
    </row>
    <row r="10" spans="1:9" s="1" customFormat="1" ht="12.95" customHeight="1" x14ac:dyDescent="0.2">
      <c r="A10" s="7">
        <v>1786</v>
      </c>
      <c r="B10" s="9" t="s">
        <v>13</v>
      </c>
      <c r="C10" s="30">
        <v>11548000</v>
      </c>
      <c r="D10" s="31">
        <v>673809.5</v>
      </c>
      <c r="E10" s="32">
        <v>3.1013345830329584</v>
      </c>
      <c r="F10" s="33">
        <v>6113692.7499999991</v>
      </c>
      <c r="G10" s="17">
        <v>3.9057116370089524</v>
      </c>
      <c r="H10" s="33">
        <v>5434307.2500000009</v>
      </c>
      <c r="I10" s="17">
        <v>4.7025957797201183</v>
      </c>
    </row>
    <row r="11" spans="1:9" s="1" customFormat="1" ht="12.95" customHeight="1" x14ac:dyDescent="0.2">
      <c r="A11" s="8">
        <v>9359</v>
      </c>
      <c r="B11" s="10" t="s">
        <v>14</v>
      </c>
      <c r="C11" s="22">
        <v>36362731.813156024</v>
      </c>
      <c r="D11" s="25">
        <v>7016906.3699999992</v>
      </c>
      <c r="E11" s="23">
        <v>32.296627446162837</v>
      </c>
      <c r="F11" s="27">
        <v>36362731.810000002</v>
      </c>
      <c r="G11" s="18">
        <v>23.230206454806329</v>
      </c>
      <c r="H11" s="27">
        <v>3.1560212373733521E-3</v>
      </c>
      <c r="I11" s="18">
        <v>2.7310734319593336E-9</v>
      </c>
    </row>
    <row r="12" spans="1:9" s="1" customFormat="1" ht="15" customHeight="1" x14ac:dyDescent="0.15">
      <c r="A12" s="49" t="s">
        <v>15</v>
      </c>
      <c r="B12" s="49"/>
      <c r="C12" s="28">
        <f>SUM(C4:C11)</f>
        <v>272091843.41315603</v>
      </c>
      <c r="D12" s="28">
        <f t="shared" ref="D12:I12" si="0">SUM(D4:D11)</f>
        <v>21726436.859999999</v>
      </c>
      <c r="E12" s="28">
        <f t="shared" si="0"/>
        <v>99.999999999999972</v>
      </c>
      <c r="F12" s="28">
        <f t="shared" si="0"/>
        <v>156532107.80000001</v>
      </c>
      <c r="G12" s="28">
        <f t="shared" si="0"/>
        <v>100</v>
      </c>
      <c r="H12" s="28">
        <f t="shared" si="0"/>
        <v>115559735.61315602</v>
      </c>
      <c r="I12" s="28">
        <f t="shared" si="0"/>
        <v>99.999999999999986</v>
      </c>
    </row>
    <row r="13" spans="1:9" x14ac:dyDescent="0.25">
      <c r="A13" s="50" t="s">
        <v>16</v>
      </c>
      <c r="B13" s="50"/>
      <c r="C13" s="50"/>
      <c r="D13" s="50"/>
      <c r="E13" s="50"/>
      <c r="F13" s="50"/>
      <c r="G13" s="50"/>
      <c r="H13" s="50"/>
      <c r="I13" s="50"/>
    </row>
    <row r="15" spans="1:9" x14ac:dyDescent="0.25">
      <c r="C15" s="6">
        <v>1843</v>
      </c>
      <c r="D15" s="4">
        <f t="shared" ref="D15:D20" si="1">F4</f>
        <v>2669074.02</v>
      </c>
      <c r="E15" s="5">
        <f>(D15/D$24)*100</f>
        <v>1.7051287799754522</v>
      </c>
    </row>
    <row r="16" spans="1:9" x14ac:dyDescent="0.25">
      <c r="C16" s="6">
        <v>1869</v>
      </c>
      <c r="D16" s="4">
        <f t="shared" si="1"/>
        <v>593864.77</v>
      </c>
      <c r="E16" s="5">
        <f t="shared" ref="E16:E22" si="2">(D16/D$24)*100</f>
        <v>0.37938847074031412</v>
      </c>
    </row>
    <row r="17" spans="3:5" x14ac:dyDescent="0.25">
      <c r="C17" s="6">
        <v>11134</v>
      </c>
      <c r="D17" s="4">
        <f t="shared" si="1"/>
        <v>93954229.690000013</v>
      </c>
      <c r="E17" s="5">
        <f t="shared" si="2"/>
        <v>60.022337276672133</v>
      </c>
    </row>
    <row r="18" spans="3:5" x14ac:dyDescent="0.25">
      <c r="C18" s="6">
        <v>1858</v>
      </c>
      <c r="D18" s="4">
        <f t="shared" si="1"/>
        <v>13733703.09</v>
      </c>
      <c r="E18" s="5">
        <f t="shared" si="2"/>
        <v>8.773729098152474</v>
      </c>
    </row>
    <row r="19" spans="3:5" x14ac:dyDescent="0.25">
      <c r="C19" s="6">
        <v>1882</v>
      </c>
      <c r="D19" s="4">
        <f t="shared" si="1"/>
        <v>1631563.07</v>
      </c>
      <c r="E19" s="5">
        <f t="shared" si="2"/>
        <v>1.0423184693102305</v>
      </c>
    </row>
    <row r="20" spans="3:5" x14ac:dyDescent="0.25">
      <c r="C20" s="6">
        <v>11135</v>
      </c>
      <c r="D20" s="4">
        <f t="shared" si="1"/>
        <v>1473248.5999999999</v>
      </c>
      <c r="E20" s="5">
        <f t="shared" si="2"/>
        <v>0.9411798133341176</v>
      </c>
    </row>
    <row r="21" spans="3:5" x14ac:dyDescent="0.25">
      <c r="C21" s="6">
        <v>1786</v>
      </c>
      <c r="D21" s="4">
        <f>F10</f>
        <v>6113692.7499999991</v>
      </c>
      <c r="E21" s="5">
        <f t="shared" si="2"/>
        <v>3.9057116370089524</v>
      </c>
    </row>
    <row r="22" spans="3:5" x14ac:dyDescent="0.25">
      <c r="C22" s="6">
        <v>9359</v>
      </c>
      <c r="D22" s="4">
        <f>F11</f>
        <v>36362731.810000002</v>
      </c>
      <c r="E22" s="5">
        <f t="shared" si="2"/>
        <v>23.230206454806329</v>
      </c>
    </row>
    <row r="23" spans="3:5" x14ac:dyDescent="0.25">
      <c r="D23" s="3"/>
      <c r="E23" s="5">
        <f>SUM(E15:E22)</f>
        <v>100</v>
      </c>
    </row>
    <row r="24" spans="3:5" x14ac:dyDescent="0.25">
      <c r="D24" s="3">
        <f>SUM(D15:D23)</f>
        <v>156532107.80000001</v>
      </c>
    </row>
  </sheetData>
  <mergeCells count="8">
    <mergeCell ref="A12:B12"/>
    <mergeCell ref="A13:I13"/>
    <mergeCell ref="A1:I1"/>
    <mergeCell ref="A2:A3"/>
    <mergeCell ref="B2:B3"/>
    <mergeCell ref="C2:C3"/>
    <mergeCell ref="D2:E2"/>
    <mergeCell ref="H2:I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9</vt:i4>
      </vt:variant>
    </vt:vector>
  </HeadingPairs>
  <TitlesOfParts>
    <vt:vector size="9" baseType="lpstr">
      <vt:lpstr>JANEIRO</vt:lpstr>
      <vt:lpstr>FEVEREIRO</vt:lpstr>
      <vt:lpstr>MARÇO</vt:lpstr>
      <vt:lpstr>ABRIL</vt:lpstr>
      <vt:lpstr>MAIO</vt:lpstr>
      <vt:lpstr>JUNHO</vt:lpstr>
      <vt:lpstr>JULHO (2)</vt:lpstr>
      <vt:lpstr>Plan2</vt:lpstr>
      <vt:lpstr>Plan3</vt:lpstr>
    </vt:vector>
  </TitlesOfParts>
  <Company>TCSC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2013-04-12T17:57:02Z</dcterms:created>
  <dcterms:modified xsi:type="dcterms:W3CDTF">2017-08-09T19:56:02Z</dcterms:modified>
</cp:coreProperties>
</file>