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5" i="1"/>
  <c r="C42"/>
  <c r="C37"/>
  <c r="C36"/>
  <c r="D4" s="1"/>
  <c r="D46" s="1"/>
  <c r="C33"/>
  <c r="C31"/>
  <c r="C11"/>
  <c r="D11"/>
  <c r="C5"/>
  <c r="C46" s="1"/>
  <c r="E5"/>
  <c r="C4"/>
  <c r="B46"/>
  <c r="N32"/>
  <c r="N34"/>
  <c r="N21"/>
  <c r="N26"/>
  <c r="E42"/>
  <c r="E35"/>
  <c r="E31"/>
  <c r="D42"/>
  <c r="D37"/>
  <c r="D33"/>
  <c r="D31"/>
  <c r="N15"/>
  <c r="B42"/>
  <c r="B37"/>
  <c r="B33"/>
  <c r="B31"/>
  <c r="B11"/>
  <c r="B5"/>
  <c r="G36"/>
  <c r="G46" s="1"/>
  <c r="H36"/>
  <c r="H46" s="1"/>
  <c r="I36"/>
  <c r="I46" s="1"/>
  <c r="J36"/>
  <c r="J46" s="1"/>
  <c r="K36"/>
  <c r="K46" s="1"/>
  <c r="L36"/>
  <c r="L46" s="1"/>
  <c r="E33" l="1"/>
  <c r="N5"/>
  <c r="N33"/>
  <c r="N31"/>
  <c r="E37"/>
  <c r="E11"/>
  <c r="D36"/>
  <c r="B36"/>
  <c r="M4"/>
  <c r="M36" s="1"/>
  <c r="M46" s="1"/>
  <c r="N23"/>
  <c r="N6"/>
  <c r="N7"/>
  <c r="N8"/>
  <c r="N9"/>
  <c r="N10"/>
  <c r="N12"/>
  <c r="N13"/>
  <c r="N14"/>
  <c r="N16"/>
  <c r="N17"/>
  <c r="N18"/>
  <c r="N19"/>
  <c r="N20"/>
  <c r="N22"/>
  <c r="N24"/>
  <c r="N25"/>
  <c r="N27"/>
  <c r="N28"/>
  <c r="N29"/>
  <c r="N30"/>
  <c r="E36" l="1"/>
  <c r="N11"/>
  <c r="O15" s="1"/>
  <c r="O8"/>
  <c r="O10"/>
  <c r="O6"/>
  <c r="O9"/>
  <c r="O7"/>
  <c r="E46" l="1"/>
  <c r="O24"/>
  <c r="O25"/>
  <c r="O16"/>
  <c r="O19"/>
  <c r="O30"/>
  <c r="O20"/>
  <c r="O29"/>
  <c r="O21"/>
  <c r="O17"/>
  <c r="O22"/>
  <c r="O27"/>
  <c r="O13"/>
  <c r="O18"/>
  <c r="O23"/>
  <c r="O28"/>
  <c r="O14"/>
  <c r="O12"/>
  <c r="O26"/>
</calcChain>
</file>

<file path=xl/sharedStrings.xml><?xml version="1.0" encoding="utf-8"?>
<sst xmlns="http://schemas.openxmlformats.org/spreadsheetml/2006/main" count="60" uniqueCount="59">
  <si>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</si>
  <si>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</si>
  <si>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</si>
  <si>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</si>
  <si>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</si>
  <si>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</si>
  <si>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</si>
  <si>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</si>
  <si>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</si>
  <si>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</si>
  <si>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</si>
  <si>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</si>
  <si>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</si>
  <si>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</si>
  <si>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</si>
  <si>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</si>
  <si>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</si>
  <si>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</si>
  <si>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</si>
  <si>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</si>
  <si>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</si>
  <si>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</si>
  <si>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</si>
  <si>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</si>
  <si>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</si>
  <si>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</si>
  <si>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</si>
  <si>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</si>
  <si>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</si>
  <si>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</si>
  <si>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</si>
  <si>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</si>
  <si>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</si>
  <si>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</si>
  <si>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</si>
  <si>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</si>
  <si>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</si>
  <si>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</si>
  <si>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</si>
  <si>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</si>
  <si>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</si>
  <si>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</si>
  <si>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</si>
  <si>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</si>
  <si>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</si>
  <si>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</si>
  <si>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</si>
  <si>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</si>
  <si>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</si>
  <si>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</si>
  <si>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</si>
  <si>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</si>
  <si>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</si>
  <si>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</si>
  <si>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</si>
  <si>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</si>
  <si>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</si>
  <si>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</si>
  <si>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TABELA 12 - RECEITAS, DESPESAS E DISPONIBILIDADES FINANCEIRAS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</si>
</sst>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43" fontId="0" fillId="0" borderId="0" xfId="0" applyNumberFormat="1"/>
    <xf numFmtId="0" fontId="3" fillId="0" borderId="4" xfId="0" applyFont="1" applyBorder="1" applyAlignment="1">
      <alignment horizontal="left" vertical="center" wrapText="1"/>
    </xf>
    <xf numFmtId="43" fontId="7" fillId="0" borderId="5" xfId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right" wrapText="1"/>
    </xf>
    <xf numFmtId="4" fontId="7" fillId="3" borderId="5" xfId="0" applyNumberFormat="1" applyFont="1" applyFill="1" applyBorder="1" applyAlignment="1">
      <alignment horizontal="right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5" xfId="0" applyNumberFormat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3" fontId="7" fillId="4" borderId="5" xfId="1" applyFont="1" applyFill="1" applyBorder="1" applyAlignment="1">
      <alignment horizontal="right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5" xfId="0" applyNumberFormat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3" fontId="7" fillId="5" borderId="5" xfId="1" applyFont="1" applyFill="1" applyBorder="1" applyAlignment="1">
      <alignment horizontal="right" wrapText="1"/>
    </xf>
    <xf numFmtId="4" fontId="7" fillId="5" borderId="5" xfId="0" applyNumberFormat="1" applyFont="1" applyFill="1" applyBorder="1" applyAlignment="1">
      <alignment horizontal="right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165" fontId="7" fillId="0" borderId="5" xfId="1" applyNumberFormat="1" applyFont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5" xfId="0" applyNumberFormat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3" fontId="7" fillId="8" borderId="5" xfId="1" applyFont="1" applyFill="1" applyBorder="1" applyAlignment="1">
      <alignment horizontal="right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165" fontId="7" fillId="8" borderId="5" xfId="1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4" fontId="7" fillId="8" borderId="5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zoomScale="120" zoomScaleNormal="120" workbookViewId="0">
      <selection activeCell="E18" sqref="E18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1.7109375" bestFit="1" customWidth="1"/>
    <col min="14" max="14" width="14.28515625" bestFit="1" customWidth="1"/>
    <col min="15" max="15" width="5.7109375" bestFit="1" customWidth="1"/>
  </cols>
  <sheetData>
    <row r="1" spans="1:15">
      <c r="N1" s="28" t="s">
        <v>49</v>
      </c>
    </row>
    <row r="2" spans="1:15" s="51" customFormat="1" ht="30" customHeight="1" thickBot="1">
      <c r="A2" s="69" t="s">
        <v>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5.75" thickBot="1">
      <c r="A3" s="63" t="s">
        <v>32</v>
      </c>
      <c r="B3" s="64" t="s">
        <v>56</v>
      </c>
      <c r="C3" s="64" t="s">
        <v>57</v>
      </c>
      <c r="D3" s="64" t="s">
        <v>33</v>
      </c>
      <c r="E3" s="64" t="s">
        <v>34</v>
      </c>
      <c r="F3" s="64" t="s">
        <v>35</v>
      </c>
      <c r="G3" s="64" t="s">
        <v>36</v>
      </c>
      <c r="H3" s="64" t="s">
        <v>37</v>
      </c>
      <c r="I3" s="64" t="s">
        <v>38</v>
      </c>
      <c r="J3" s="64" t="s">
        <v>39</v>
      </c>
      <c r="K3" s="64" t="s">
        <v>40</v>
      </c>
      <c r="L3" s="64" t="s">
        <v>41</v>
      </c>
      <c r="M3" s="64" t="s">
        <v>42</v>
      </c>
      <c r="N3" s="64" t="s">
        <v>43</v>
      </c>
      <c r="O3" s="65" t="s">
        <v>44</v>
      </c>
    </row>
    <row r="4" spans="1:15">
      <c r="A4" s="24" t="s">
        <v>45</v>
      </c>
      <c r="B4" s="25">
        <v>55895174.979999997</v>
      </c>
      <c r="C4" s="25">
        <f>B36</f>
        <v>60958123.719999984</v>
      </c>
      <c r="D4" s="25">
        <f>C36</f>
        <v>66028705.059999987</v>
      </c>
      <c r="E4" s="25"/>
      <c r="F4" s="25"/>
      <c r="G4" s="25"/>
      <c r="H4" s="25"/>
      <c r="I4" s="25"/>
      <c r="J4" s="25"/>
      <c r="K4" s="25"/>
      <c r="L4" s="25"/>
      <c r="M4" s="25">
        <f>L36</f>
        <v>0</v>
      </c>
      <c r="N4" s="25"/>
      <c r="O4" s="26"/>
    </row>
    <row r="5" spans="1:15">
      <c r="A5" s="13" t="s">
        <v>0</v>
      </c>
      <c r="B5" s="14">
        <f>SUM(B6:B10)</f>
        <v>18788299.469999999</v>
      </c>
      <c r="C5" s="14">
        <f t="shared" ref="C5:E5" si="0">SUM(C6:C10)</f>
        <v>18578247.23</v>
      </c>
      <c r="D5" s="14">
        <f t="shared" si="0"/>
        <v>17335949.539999999</v>
      </c>
      <c r="E5" s="14">
        <f t="shared" si="0"/>
        <v>0</v>
      </c>
      <c r="F5" s="14"/>
      <c r="G5" s="15"/>
      <c r="H5" s="15"/>
      <c r="I5" s="15"/>
      <c r="J5" s="15"/>
      <c r="K5" s="16"/>
      <c r="L5" s="16"/>
      <c r="M5" s="16"/>
      <c r="N5" s="16">
        <f>SUM(B5:M5)</f>
        <v>54702496.240000002</v>
      </c>
      <c r="O5" s="16">
        <v>100</v>
      </c>
    </row>
    <row r="6" spans="1:15">
      <c r="A6" s="17" t="s">
        <v>1</v>
      </c>
      <c r="B6" s="18">
        <v>15170982.640000001</v>
      </c>
      <c r="C6" s="18">
        <v>14817527.939999999</v>
      </c>
      <c r="D6" s="18">
        <v>13331224.58</v>
      </c>
      <c r="E6" s="18"/>
      <c r="F6" s="18"/>
      <c r="G6" s="20"/>
      <c r="H6" s="20"/>
      <c r="I6" s="20"/>
      <c r="J6" s="20"/>
      <c r="K6" s="21"/>
      <c r="L6" s="21"/>
      <c r="M6" s="21"/>
      <c r="N6" s="21">
        <f t="shared" ref="N6:N30" si="1">SUM(B6:M6)</f>
        <v>43319735.159999996</v>
      </c>
      <c r="O6" s="21">
        <f>(N6/N$5)*100</f>
        <v>79.191514350534135</v>
      </c>
    </row>
    <row r="7" spans="1:15">
      <c r="A7" s="17" t="s">
        <v>46</v>
      </c>
      <c r="B7" s="18">
        <v>433970.26</v>
      </c>
      <c r="C7" s="18">
        <v>589048.55000000005</v>
      </c>
      <c r="D7" s="18">
        <v>771107.71</v>
      </c>
      <c r="E7" s="18"/>
      <c r="F7" s="18"/>
      <c r="G7" s="20"/>
      <c r="H7" s="20"/>
      <c r="I7" s="20"/>
      <c r="J7" s="20"/>
      <c r="K7" s="21"/>
      <c r="L7" s="21"/>
      <c r="M7" s="21"/>
      <c r="N7" s="21">
        <f t="shared" si="1"/>
        <v>1794126.52</v>
      </c>
      <c r="O7" s="21">
        <f t="shared" ref="O7:O10" si="2">(N7/N$5)*100</f>
        <v>3.2797891199123823</v>
      </c>
    </row>
    <row r="8" spans="1:15">
      <c r="A8" s="17" t="s">
        <v>2</v>
      </c>
      <c r="B8" s="19">
        <v>0</v>
      </c>
      <c r="C8" s="19">
        <v>0</v>
      </c>
      <c r="D8" s="19">
        <v>0</v>
      </c>
      <c r="E8" s="19"/>
      <c r="F8" s="19"/>
      <c r="G8" s="22"/>
      <c r="H8" s="19"/>
      <c r="I8" s="19"/>
      <c r="J8" s="19"/>
      <c r="K8" s="23"/>
      <c r="L8" s="23"/>
      <c r="M8" s="23"/>
      <c r="N8" s="23">
        <f t="shared" si="1"/>
        <v>0</v>
      </c>
      <c r="O8" s="23">
        <f t="shared" si="2"/>
        <v>0</v>
      </c>
    </row>
    <row r="9" spans="1:15">
      <c r="A9" s="17" t="s">
        <v>3</v>
      </c>
      <c r="B9" s="18">
        <v>304307.5</v>
      </c>
      <c r="C9" s="18">
        <v>282011.15999999997</v>
      </c>
      <c r="D9" s="18">
        <v>337178.96</v>
      </c>
      <c r="E9" s="18"/>
      <c r="F9" s="18"/>
      <c r="G9" s="20"/>
      <c r="H9" s="22"/>
      <c r="I9" s="20"/>
      <c r="J9" s="20"/>
      <c r="K9" s="21"/>
      <c r="L9" s="21"/>
      <c r="M9" s="21"/>
      <c r="N9" s="21">
        <f>SUM(B9:M9)</f>
        <v>923497.61999999988</v>
      </c>
      <c r="O9" s="21">
        <f t="shared" si="2"/>
        <v>1.6882184241616243</v>
      </c>
    </row>
    <row r="10" spans="1:15">
      <c r="A10" s="17" t="s">
        <v>4</v>
      </c>
      <c r="B10" s="18">
        <v>2879039.07</v>
      </c>
      <c r="C10" s="18">
        <v>2889659.58</v>
      </c>
      <c r="D10" s="18">
        <v>2896438.29</v>
      </c>
      <c r="E10" s="18"/>
      <c r="F10" s="18"/>
      <c r="G10" s="20"/>
      <c r="H10" s="20"/>
      <c r="I10" s="20"/>
      <c r="J10" s="20"/>
      <c r="K10" s="21"/>
      <c r="L10" s="21"/>
      <c r="M10" s="21"/>
      <c r="N10" s="21">
        <f t="shared" si="1"/>
        <v>8665136.9400000013</v>
      </c>
      <c r="O10" s="21">
        <f t="shared" si="2"/>
        <v>15.840478105391853</v>
      </c>
    </row>
    <row r="11" spans="1:15">
      <c r="A11" s="52" t="s">
        <v>5</v>
      </c>
      <c r="B11" s="53">
        <f>SUM(B12:B30)</f>
        <v>13729378.460000001</v>
      </c>
      <c r="C11" s="53">
        <f t="shared" ref="C11:D11" si="3">SUM(C12:C30)</f>
        <v>13540478.039999999</v>
      </c>
      <c r="D11" s="53">
        <f t="shared" si="3"/>
        <v>13452896.430000002</v>
      </c>
      <c r="E11" s="53">
        <f t="shared" ref="E11" si="4">SUM(E12:E30)</f>
        <v>0</v>
      </c>
      <c r="F11" s="53"/>
      <c r="G11" s="54"/>
      <c r="H11" s="54"/>
      <c r="I11" s="54"/>
      <c r="J11" s="54"/>
      <c r="K11" s="55"/>
      <c r="L11" s="55"/>
      <c r="M11" s="55"/>
      <c r="N11" s="55">
        <f t="shared" si="1"/>
        <v>40722752.93</v>
      </c>
      <c r="O11" s="55">
        <v>100</v>
      </c>
    </row>
    <row r="12" spans="1:15">
      <c r="A12" s="56" t="s">
        <v>6</v>
      </c>
      <c r="B12" s="57">
        <v>782721.21</v>
      </c>
      <c r="C12" s="57">
        <v>781064.26</v>
      </c>
      <c r="D12" s="57">
        <v>775857.5</v>
      </c>
      <c r="E12" s="57"/>
      <c r="F12" s="57"/>
      <c r="G12" s="58"/>
      <c r="H12" s="58"/>
      <c r="I12" s="58"/>
      <c r="J12" s="58"/>
      <c r="K12" s="59"/>
      <c r="L12" s="59"/>
      <c r="M12" s="59"/>
      <c r="N12" s="59">
        <f t="shared" si="1"/>
        <v>2339642.9699999997</v>
      </c>
      <c r="O12" s="59">
        <f>(N12/N$11)*100</f>
        <v>5.7452966748630852</v>
      </c>
    </row>
    <row r="13" spans="1:15">
      <c r="A13" s="56" t="s">
        <v>7</v>
      </c>
      <c r="B13" s="57">
        <v>66000</v>
      </c>
      <c r="C13" s="57">
        <v>167500</v>
      </c>
      <c r="D13" s="57">
        <v>19728.72</v>
      </c>
      <c r="E13" s="57"/>
      <c r="F13" s="57"/>
      <c r="G13" s="58"/>
      <c r="H13" s="58"/>
      <c r="I13" s="58"/>
      <c r="J13" s="58"/>
      <c r="K13" s="59"/>
      <c r="L13" s="59"/>
      <c r="M13" s="59"/>
      <c r="N13" s="59">
        <f t="shared" si="1"/>
        <v>253228.72</v>
      </c>
      <c r="O13" s="59">
        <f t="shared" ref="O13:O30" si="5">(N13/N$11)*100</f>
        <v>0.62183595602017672</v>
      </c>
    </row>
    <row r="14" spans="1:15">
      <c r="A14" s="56" t="s">
        <v>8</v>
      </c>
      <c r="B14" s="57">
        <v>38712.47</v>
      </c>
      <c r="C14" s="57">
        <v>69202.5</v>
      </c>
      <c r="D14" s="57">
        <v>73966.2</v>
      </c>
      <c r="E14" s="57"/>
      <c r="F14" s="57"/>
      <c r="G14" s="58"/>
      <c r="H14" s="58"/>
      <c r="I14" s="58"/>
      <c r="J14" s="58"/>
      <c r="K14" s="59"/>
      <c r="L14" s="59"/>
      <c r="M14" s="59"/>
      <c r="N14" s="59">
        <f t="shared" si="1"/>
        <v>181881.16999999998</v>
      </c>
      <c r="O14" s="59">
        <f t="shared" si="5"/>
        <v>0.44663279595228483</v>
      </c>
    </row>
    <row r="15" spans="1:15">
      <c r="A15" s="56" t="s">
        <v>52</v>
      </c>
      <c r="B15" s="57">
        <v>42463.99</v>
      </c>
      <c r="C15" s="57">
        <v>42930.87</v>
      </c>
      <c r="D15" s="57">
        <v>42463.99</v>
      </c>
      <c r="E15" s="57"/>
      <c r="F15" s="57"/>
      <c r="G15" s="58"/>
      <c r="H15" s="58"/>
      <c r="I15" s="58"/>
      <c r="J15" s="58"/>
      <c r="K15" s="59"/>
      <c r="L15" s="59"/>
      <c r="M15" s="59"/>
      <c r="N15" s="59">
        <f t="shared" ref="N15" si="6">SUM(B15:M15)</f>
        <v>127858.85</v>
      </c>
      <c r="O15" s="59">
        <f t="shared" ref="O15" si="7">(N15/N$11)*100</f>
        <v>0.31397398456774717</v>
      </c>
    </row>
    <row r="16" spans="1:15">
      <c r="A16" s="56" t="s">
        <v>9</v>
      </c>
      <c r="B16" s="60">
        <v>0</v>
      </c>
      <c r="C16" s="60">
        <v>37415</v>
      </c>
      <c r="D16" s="60">
        <v>32155.42</v>
      </c>
      <c r="E16" s="60"/>
      <c r="F16" s="60"/>
      <c r="G16" s="58"/>
      <c r="H16" s="58"/>
      <c r="I16" s="58"/>
      <c r="J16" s="58"/>
      <c r="K16" s="59"/>
      <c r="L16" s="59"/>
      <c r="M16" s="59"/>
      <c r="N16" s="59">
        <f t="shared" si="1"/>
        <v>69570.42</v>
      </c>
      <c r="O16" s="59">
        <f t="shared" si="5"/>
        <v>0.17083918692723804</v>
      </c>
    </row>
    <row r="17" spans="1:16">
      <c r="A17" s="56" t="s">
        <v>10</v>
      </c>
      <c r="B17" s="57">
        <v>2071.1799999999998</v>
      </c>
      <c r="C17" s="60">
        <v>0</v>
      </c>
      <c r="D17" s="57">
        <v>1830.53</v>
      </c>
      <c r="E17" s="57"/>
      <c r="F17" s="57"/>
      <c r="G17" s="58"/>
      <c r="H17" s="58"/>
      <c r="I17" s="58"/>
      <c r="J17" s="58"/>
      <c r="K17" s="61"/>
      <c r="L17" s="61"/>
      <c r="M17" s="61"/>
      <c r="N17" s="61">
        <f t="shared" si="1"/>
        <v>3901.71</v>
      </c>
      <c r="O17" s="61">
        <f t="shared" si="5"/>
        <v>9.5811548072567889E-3</v>
      </c>
    </row>
    <row r="18" spans="1:16">
      <c r="A18" s="56" t="s">
        <v>11</v>
      </c>
      <c r="B18" s="60">
        <v>0</v>
      </c>
      <c r="C18" s="60">
        <v>1767.8</v>
      </c>
      <c r="D18" s="60">
        <v>5585.7</v>
      </c>
      <c r="E18" s="60"/>
      <c r="F18" s="60"/>
      <c r="G18" s="58"/>
      <c r="H18" s="58"/>
      <c r="I18" s="58"/>
      <c r="J18" s="58"/>
      <c r="K18" s="59"/>
      <c r="L18" s="59"/>
      <c r="M18" s="59"/>
      <c r="N18" s="59">
        <f t="shared" si="1"/>
        <v>7353.5</v>
      </c>
      <c r="O18" s="59">
        <f t="shared" si="5"/>
        <v>1.8057472717132438E-2</v>
      </c>
    </row>
    <row r="19" spans="1:16">
      <c r="A19" s="56" t="s">
        <v>12</v>
      </c>
      <c r="B19" s="57">
        <v>325985.5</v>
      </c>
      <c r="C19" s="57">
        <v>73144.52</v>
      </c>
      <c r="D19" s="57">
        <v>252330.55</v>
      </c>
      <c r="E19" s="57"/>
      <c r="F19" s="57"/>
      <c r="G19" s="58"/>
      <c r="H19" s="62"/>
      <c r="I19" s="58"/>
      <c r="J19" s="58"/>
      <c r="K19" s="59"/>
      <c r="L19" s="59"/>
      <c r="M19" s="59"/>
      <c r="N19" s="59">
        <f t="shared" si="1"/>
        <v>651460.57000000007</v>
      </c>
      <c r="O19" s="59">
        <f t="shared" si="5"/>
        <v>1.5997458991041744</v>
      </c>
    </row>
    <row r="20" spans="1:16">
      <c r="A20" s="56" t="s">
        <v>13</v>
      </c>
      <c r="B20" s="57">
        <v>1806421.08</v>
      </c>
      <c r="C20" s="57">
        <v>14057.07</v>
      </c>
      <c r="D20" s="57">
        <v>4622.74</v>
      </c>
      <c r="E20" s="57"/>
      <c r="F20" s="57"/>
      <c r="G20" s="58"/>
      <c r="H20" s="58"/>
      <c r="I20" s="62"/>
      <c r="J20" s="58"/>
      <c r="K20" s="61"/>
      <c r="L20" s="61"/>
      <c r="M20" s="61"/>
      <c r="N20" s="61">
        <f t="shared" si="1"/>
        <v>1825100.8900000001</v>
      </c>
      <c r="O20" s="61">
        <f t="shared" si="5"/>
        <v>4.4817718810347627</v>
      </c>
    </row>
    <row r="21" spans="1:16">
      <c r="A21" s="56" t="s">
        <v>53</v>
      </c>
      <c r="B21" s="57">
        <v>99913.88</v>
      </c>
      <c r="C21" s="57">
        <v>41361.730000000003</v>
      </c>
      <c r="D21" s="57">
        <v>33764.68</v>
      </c>
      <c r="E21" s="57"/>
      <c r="F21" s="57"/>
      <c r="G21" s="58"/>
      <c r="H21" s="58"/>
      <c r="I21" s="62"/>
      <c r="J21" s="58"/>
      <c r="K21" s="61"/>
      <c r="L21" s="61"/>
      <c r="M21" s="61"/>
      <c r="N21" s="61">
        <f t="shared" ref="N21" si="8">SUM(B21:M21)</f>
        <v>175040.29</v>
      </c>
      <c r="O21" s="61">
        <f t="shared" ref="O21" si="9">(N21/N$11)*100</f>
        <v>0.42983412811232063</v>
      </c>
    </row>
    <row r="22" spans="1:16">
      <c r="A22" s="56" t="s">
        <v>14</v>
      </c>
      <c r="B22" s="57">
        <v>8737367.5800000001</v>
      </c>
      <c r="C22" s="57">
        <v>8644744.5199999996</v>
      </c>
      <c r="D22" s="57">
        <v>8698755.9800000004</v>
      </c>
      <c r="E22" s="57"/>
      <c r="F22" s="57"/>
      <c r="G22" s="58"/>
      <c r="H22" s="58"/>
      <c r="I22" s="58"/>
      <c r="J22" s="58"/>
      <c r="K22" s="59"/>
      <c r="L22" s="59"/>
      <c r="M22" s="59"/>
      <c r="N22" s="59">
        <f t="shared" si="1"/>
        <v>26080868.080000002</v>
      </c>
      <c r="O22" s="59">
        <f t="shared" si="5"/>
        <v>64.044953259499593</v>
      </c>
    </row>
    <row r="23" spans="1:16">
      <c r="A23" s="56" t="s">
        <v>47</v>
      </c>
      <c r="B23" s="60">
        <v>0</v>
      </c>
      <c r="C23" s="60">
        <v>0</v>
      </c>
      <c r="D23" s="60">
        <v>0</v>
      </c>
      <c r="E23" s="60"/>
      <c r="F23" s="60"/>
      <c r="G23" s="58"/>
      <c r="H23" s="58"/>
      <c r="I23" s="62"/>
      <c r="J23" s="58"/>
      <c r="K23" s="61"/>
      <c r="L23" s="61"/>
      <c r="M23" s="61"/>
      <c r="N23" s="61">
        <f t="shared" si="1"/>
        <v>0</v>
      </c>
      <c r="O23" s="61">
        <f t="shared" si="5"/>
        <v>0</v>
      </c>
    </row>
    <row r="24" spans="1:16">
      <c r="A24" s="56" t="s">
        <v>15</v>
      </c>
      <c r="B24" s="57">
        <v>1148575.43</v>
      </c>
      <c r="C24" s="57">
        <v>1259342.52</v>
      </c>
      <c r="D24" s="57">
        <v>1231239.98</v>
      </c>
      <c r="E24" s="57"/>
      <c r="F24" s="57"/>
      <c r="G24" s="58"/>
      <c r="H24" s="58"/>
      <c r="I24" s="58"/>
      <c r="J24" s="58"/>
      <c r="K24" s="59"/>
      <c r="L24" s="59"/>
      <c r="M24" s="59"/>
      <c r="N24" s="59">
        <f t="shared" si="1"/>
        <v>3639157.93</v>
      </c>
      <c r="O24" s="59">
        <f t="shared" si="5"/>
        <v>8.9364241564304283</v>
      </c>
    </row>
    <row r="25" spans="1:16">
      <c r="A25" s="56" t="s">
        <v>16</v>
      </c>
      <c r="B25" s="57">
        <v>44142.91</v>
      </c>
      <c r="C25" s="57">
        <v>384379.34</v>
      </c>
      <c r="D25" s="57">
        <v>319197.18</v>
      </c>
      <c r="E25" s="57"/>
      <c r="F25" s="57"/>
      <c r="G25" s="58"/>
      <c r="H25" s="58"/>
      <c r="I25" s="58"/>
      <c r="J25" s="58"/>
      <c r="K25" s="59"/>
      <c r="L25" s="59"/>
      <c r="M25" s="59"/>
      <c r="N25" s="59">
        <f t="shared" si="1"/>
        <v>747719.42999999993</v>
      </c>
      <c r="O25" s="59">
        <f t="shared" si="5"/>
        <v>1.8361220109192653</v>
      </c>
    </row>
    <row r="26" spans="1:16">
      <c r="A26" s="56" t="s">
        <v>54</v>
      </c>
      <c r="B26" s="57">
        <v>20887.560000000001</v>
      </c>
      <c r="C26" s="57">
        <v>26056.17</v>
      </c>
      <c r="D26" s="57">
        <v>21259.74</v>
      </c>
      <c r="E26" s="57"/>
      <c r="F26" s="57"/>
      <c r="G26" s="58"/>
      <c r="H26" s="58"/>
      <c r="I26" s="58"/>
      <c r="J26" s="58"/>
      <c r="K26" s="59"/>
      <c r="L26" s="59"/>
      <c r="M26" s="59"/>
      <c r="N26" s="59">
        <f t="shared" ref="N26" si="10">SUM(B26:M26)</f>
        <v>68203.47</v>
      </c>
      <c r="O26" s="59">
        <f t="shared" ref="O26" si="11">(N26/N$11)*100</f>
        <v>0.16748246396121041</v>
      </c>
    </row>
    <row r="27" spans="1:16" ht="15.75" customHeight="1">
      <c r="A27" s="56" t="s">
        <v>17</v>
      </c>
      <c r="B27" s="60">
        <v>0</v>
      </c>
      <c r="C27" s="60">
        <v>1789659.58</v>
      </c>
      <c r="D27" s="60">
        <v>1579578.14</v>
      </c>
      <c r="E27" s="60"/>
      <c r="F27" s="60"/>
      <c r="G27" s="58"/>
      <c r="H27" s="58"/>
      <c r="I27" s="58"/>
      <c r="J27" s="58"/>
      <c r="K27" s="61"/>
      <c r="L27" s="61"/>
      <c r="M27" s="61"/>
      <c r="N27" s="61">
        <f t="shared" si="1"/>
        <v>3369237.7199999997</v>
      </c>
      <c r="O27" s="61">
        <f t="shared" si="5"/>
        <v>8.2736000824686879</v>
      </c>
    </row>
    <row r="28" spans="1:16" ht="15.75" customHeight="1">
      <c r="A28" s="56" t="s">
        <v>18</v>
      </c>
      <c r="B28" s="60">
        <v>0</v>
      </c>
      <c r="C28" s="60">
        <v>33676.89</v>
      </c>
      <c r="D28" s="60">
        <v>31409.97</v>
      </c>
      <c r="E28" s="60"/>
      <c r="F28" s="60"/>
      <c r="G28" s="58"/>
      <c r="H28" s="58"/>
      <c r="I28" s="58"/>
      <c r="J28" s="58"/>
      <c r="K28" s="59"/>
      <c r="L28" s="59"/>
      <c r="M28" s="59"/>
      <c r="N28" s="59">
        <f t="shared" si="1"/>
        <v>65086.86</v>
      </c>
      <c r="O28" s="59">
        <f t="shared" si="5"/>
        <v>0.1598292240013352</v>
      </c>
    </row>
    <row r="29" spans="1:16">
      <c r="A29" s="56" t="s">
        <v>19</v>
      </c>
      <c r="B29" s="57">
        <v>614115.67000000004</v>
      </c>
      <c r="C29" s="57">
        <v>174175.27</v>
      </c>
      <c r="D29" s="60">
        <v>0</v>
      </c>
      <c r="E29" s="57"/>
      <c r="F29" s="57"/>
      <c r="G29" s="62"/>
      <c r="H29" s="58"/>
      <c r="I29" s="62"/>
      <c r="J29" s="62"/>
      <c r="K29" s="61"/>
      <c r="L29" s="61"/>
      <c r="M29" s="61"/>
      <c r="N29" s="61">
        <f t="shared" si="1"/>
        <v>788290.94000000006</v>
      </c>
      <c r="O29" s="61">
        <f t="shared" si="5"/>
        <v>1.9357506142942387</v>
      </c>
    </row>
    <row r="30" spans="1:16" ht="15.75" customHeight="1">
      <c r="A30" s="56" t="s">
        <v>20</v>
      </c>
      <c r="B30" s="60">
        <v>0</v>
      </c>
      <c r="C30" s="60">
        <v>0</v>
      </c>
      <c r="D30" s="60">
        <v>329149.40999999997</v>
      </c>
      <c r="E30" s="60"/>
      <c r="F30" s="60"/>
      <c r="G30" s="58"/>
      <c r="H30" s="58"/>
      <c r="I30" s="58"/>
      <c r="J30" s="58"/>
      <c r="K30" s="59"/>
      <c r="L30" s="59"/>
      <c r="M30" s="59"/>
      <c r="N30" s="59">
        <f t="shared" si="1"/>
        <v>329149.40999999997</v>
      </c>
      <c r="O30" s="59">
        <f t="shared" si="5"/>
        <v>0.80826905431906415</v>
      </c>
      <c r="P30" s="12"/>
    </row>
    <row r="31" spans="1:16">
      <c r="A31" s="29" t="s">
        <v>21</v>
      </c>
      <c r="B31" s="30">
        <f>SUM(B32)</f>
        <v>4161948.55</v>
      </c>
      <c r="C31" s="30">
        <f>SUM(C32)</f>
        <v>4015020.7</v>
      </c>
      <c r="D31" s="30">
        <f>SUM(D32)</f>
        <v>3186805.59</v>
      </c>
      <c r="E31" s="30">
        <f>SUM(E32)</f>
        <v>0</v>
      </c>
      <c r="F31" s="30"/>
      <c r="G31" s="31"/>
      <c r="H31" s="31"/>
      <c r="I31" s="31"/>
      <c r="J31" s="31"/>
      <c r="K31" s="32"/>
      <c r="L31" s="32"/>
      <c r="M31" s="32"/>
      <c r="N31" s="32">
        <f>SUM(B31:M31)</f>
        <v>11363774.84</v>
      </c>
      <c r="O31" s="32">
        <v>100</v>
      </c>
    </row>
    <row r="32" spans="1:16">
      <c r="A32" s="33" t="s">
        <v>22</v>
      </c>
      <c r="B32" s="34">
        <v>4161948.55</v>
      </c>
      <c r="C32" s="34">
        <v>4015020.7</v>
      </c>
      <c r="D32" s="34">
        <v>3186805.59</v>
      </c>
      <c r="E32" s="34"/>
      <c r="F32" s="34"/>
      <c r="G32" s="35"/>
      <c r="H32" s="35"/>
      <c r="I32" s="35"/>
      <c r="J32" s="35"/>
      <c r="K32" s="36"/>
      <c r="L32" s="36"/>
      <c r="M32" s="36"/>
      <c r="N32" s="36">
        <f>SUM(B32:M32)</f>
        <v>11363774.84</v>
      </c>
      <c r="O32" s="36">
        <v>100</v>
      </c>
    </row>
    <row r="33" spans="1:15">
      <c r="A33" s="37" t="s">
        <v>23</v>
      </c>
      <c r="B33" s="38">
        <f>SUM(B34:B35)</f>
        <v>4157920.82</v>
      </c>
      <c r="C33" s="38">
        <f>SUM(C34:C35)</f>
        <v>3982208.55</v>
      </c>
      <c r="D33" s="38">
        <f>SUM(D34:D35)</f>
        <v>3115655.03</v>
      </c>
      <c r="E33" s="38">
        <f>SUM(E34:E35)</f>
        <v>0</v>
      </c>
      <c r="F33" s="38"/>
      <c r="G33" s="39"/>
      <c r="H33" s="39"/>
      <c r="I33" s="39"/>
      <c r="J33" s="39"/>
      <c r="K33" s="40"/>
      <c r="L33" s="40"/>
      <c r="M33" s="40"/>
      <c r="N33" s="40">
        <f>SUM(B33:M33)</f>
        <v>11255784.399999999</v>
      </c>
      <c r="O33" s="40">
        <v>100</v>
      </c>
    </row>
    <row r="34" spans="1:15">
      <c r="A34" s="41" t="s">
        <v>22</v>
      </c>
      <c r="B34" s="42">
        <v>4157920.82</v>
      </c>
      <c r="C34" s="42">
        <v>3982208.55</v>
      </c>
      <c r="D34" s="42">
        <v>3115655.03</v>
      </c>
      <c r="E34" s="42"/>
      <c r="F34" s="42"/>
      <c r="G34" s="44"/>
      <c r="H34" s="44"/>
      <c r="I34" s="44"/>
      <c r="J34" s="44"/>
      <c r="K34" s="45"/>
      <c r="L34" s="45"/>
      <c r="M34" s="45"/>
      <c r="N34" s="45">
        <f>SUM(B34:M34)</f>
        <v>11255784.399999999</v>
      </c>
      <c r="O34" s="45">
        <v>100</v>
      </c>
    </row>
    <row r="35" spans="1:15">
      <c r="A35" s="41" t="s">
        <v>48</v>
      </c>
      <c r="B35" s="43">
        <v>0</v>
      </c>
      <c r="C35" s="43">
        <v>0</v>
      </c>
      <c r="D35" s="43">
        <v>0</v>
      </c>
      <c r="E35" s="43">
        <f>B35-D35</f>
        <v>0</v>
      </c>
      <c r="F35" s="43"/>
      <c r="G35" s="43"/>
      <c r="H35" s="44"/>
      <c r="I35" s="43"/>
      <c r="J35" s="43"/>
      <c r="K35" s="46"/>
      <c r="L35" s="46"/>
      <c r="M35" s="46"/>
      <c r="N35" s="46">
        <v>0</v>
      </c>
      <c r="O35" s="45">
        <v>0</v>
      </c>
    </row>
    <row r="36" spans="1:15">
      <c r="A36" s="47" t="s">
        <v>50</v>
      </c>
      <c r="B36" s="48">
        <f>B4+B5-B11+B31-B33</f>
        <v>60958123.719999984</v>
      </c>
      <c r="C36" s="48">
        <f>C4+C5-C11+C31-C33</f>
        <v>66028705.059999987</v>
      </c>
      <c r="D36" s="48">
        <f t="shared" ref="D36:M36" si="12">D4+D5-D11+D31-D33</f>
        <v>69982908.729999989</v>
      </c>
      <c r="E36" s="48">
        <f t="shared" si="12"/>
        <v>0</v>
      </c>
      <c r="F36" s="48"/>
      <c r="G36" s="48">
        <f t="shared" si="12"/>
        <v>0</v>
      </c>
      <c r="H36" s="48">
        <f t="shared" si="12"/>
        <v>0</v>
      </c>
      <c r="I36" s="48">
        <f t="shared" si="12"/>
        <v>0</v>
      </c>
      <c r="J36" s="48">
        <f t="shared" si="12"/>
        <v>0</v>
      </c>
      <c r="K36" s="48">
        <f t="shared" si="12"/>
        <v>0</v>
      </c>
      <c r="L36" s="48">
        <f t="shared" si="12"/>
        <v>0</v>
      </c>
      <c r="M36" s="48">
        <f t="shared" si="12"/>
        <v>0</v>
      </c>
      <c r="N36" s="48"/>
      <c r="O36" s="49"/>
    </row>
    <row r="37" spans="1:15">
      <c r="A37" s="8" t="s">
        <v>24</v>
      </c>
      <c r="B37" s="9">
        <f>SUM(B38:B41)</f>
        <v>11710000</v>
      </c>
      <c r="C37" s="9">
        <f>SUM(C38:C41)</f>
        <v>12720000</v>
      </c>
      <c r="D37" s="9">
        <f>SUM(D38:D41)</f>
        <v>16300000</v>
      </c>
      <c r="E37" s="9">
        <f>SUM(E38:E41)</f>
        <v>0</v>
      </c>
      <c r="F37" s="9"/>
      <c r="G37" s="10"/>
      <c r="H37" s="10"/>
      <c r="I37" s="10"/>
      <c r="J37" s="10"/>
      <c r="K37" s="11"/>
      <c r="L37" s="11"/>
      <c r="M37" s="11"/>
      <c r="N37" s="11"/>
      <c r="O37" s="11"/>
    </row>
    <row r="38" spans="1:15">
      <c r="A38" s="2" t="s">
        <v>25</v>
      </c>
      <c r="B38" s="3">
        <v>2000000</v>
      </c>
      <c r="C38" s="3">
        <v>2300000</v>
      </c>
      <c r="D38" s="3">
        <v>3000000</v>
      </c>
      <c r="E38" s="3"/>
      <c r="F38" s="3"/>
      <c r="G38" s="4"/>
      <c r="H38" s="4"/>
      <c r="I38" s="4"/>
      <c r="J38" s="4"/>
      <c r="K38" s="5"/>
      <c r="L38" s="5"/>
      <c r="M38" s="5"/>
      <c r="N38" s="5"/>
      <c r="O38" s="5"/>
    </row>
    <row r="39" spans="1:15" ht="16.5" customHeight="1">
      <c r="A39" s="2" t="s">
        <v>55</v>
      </c>
      <c r="B39" s="3">
        <v>510000</v>
      </c>
      <c r="C39" s="3">
        <v>1020000</v>
      </c>
      <c r="D39" s="3">
        <v>2700000</v>
      </c>
      <c r="E39" s="3"/>
      <c r="F39" s="3"/>
      <c r="G39" s="4"/>
      <c r="H39" s="10"/>
      <c r="I39" s="4"/>
      <c r="J39" s="4"/>
      <c r="K39" s="5"/>
      <c r="L39" s="5"/>
      <c r="M39" s="5"/>
      <c r="N39" s="5"/>
      <c r="O39" s="5"/>
    </row>
    <row r="40" spans="1:15">
      <c r="A40" s="2" t="s">
        <v>26</v>
      </c>
      <c r="B40" s="3">
        <v>200000</v>
      </c>
      <c r="C40" s="3">
        <v>400000</v>
      </c>
      <c r="D40" s="3">
        <v>600000</v>
      </c>
      <c r="E40" s="3"/>
      <c r="F40" s="3"/>
      <c r="G40" s="4"/>
      <c r="H40" s="4"/>
      <c r="I40" s="4"/>
      <c r="J40" s="4"/>
      <c r="K40" s="5"/>
      <c r="L40" s="5"/>
      <c r="M40" s="5"/>
      <c r="N40" s="5"/>
      <c r="O40" s="5"/>
    </row>
    <row r="41" spans="1:15">
      <c r="A41" s="2" t="s">
        <v>27</v>
      </c>
      <c r="B41" s="3">
        <v>9000000</v>
      </c>
      <c r="C41" s="3">
        <v>9000000</v>
      </c>
      <c r="D41" s="3">
        <v>10000000</v>
      </c>
      <c r="E41" s="3"/>
      <c r="F41" s="3"/>
      <c r="G41" s="4"/>
      <c r="H41" s="4"/>
      <c r="I41" s="4"/>
      <c r="J41" s="4"/>
      <c r="K41" s="5"/>
      <c r="L41" s="5"/>
      <c r="M41" s="5"/>
      <c r="N41" s="5"/>
      <c r="O41" s="5"/>
    </row>
    <row r="42" spans="1:15">
      <c r="A42" s="8" t="s">
        <v>28</v>
      </c>
      <c r="B42" s="9">
        <f>SUM(B43:B45)</f>
        <v>861078.82</v>
      </c>
      <c r="C42" s="9">
        <f>SUM(C43:C45)</f>
        <v>1337065.25</v>
      </c>
      <c r="D42" s="9">
        <f>SUM(D43:D45)</f>
        <v>895916.55</v>
      </c>
      <c r="E42" s="9">
        <f>SUM(E43:E45)</f>
        <v>0</v>
      </c>
      <c r="F42" s="9"/>
      <c r="G42" s="10"/>
      <c r="H42" s="4"/>
      <c r="I42" s="10"/>
      <c r="J42" s="10"/>
      <c r="K42" s="11"/>
      <c r="L42" s="11"/>
      <c r="M42" s="11"/>
      <c r="N42" s="11"/>
      <c r="O42" s="11"/>
    </row>
    <row r="43" spans="1:15">
      <c r="A43" s="2" t="s">
        <v>29</v>
      </c>
      <c r="B43" s="50">
        <v>0</v>
      </c>
      <c r="C43" s="50">
        <v>0</v>
      </c>
      <c r="D43" s="50">
        <v>141446.18</v>
      </c>
      <c r="E43" s="50"/>
      <c r="F43" s="50"/>
      <c r="G43" s="4"/>
      <c r="H43" s="4"/>
      <c r="I43" s="4"/>
      <c r="J43" s="6"/>
      <c r="K43" s="7"/>
      <c r="L43" s="7"/>
      <c r="M43" s="7"/>
      <c r="N43" s="7"/>
      <c r="O43" s="7"/>
    </row>
    <row r="44" spans="1:15">
      <c r="A44" s="2" t="s">
        <v>30</v>
      </c>
      <c r="B44" s="3">
        <v>37483.47</v>
      </c>
      <c r="C44" s="3">
        <v>70295.62</v>
      </c>
      <c r="D44" s="50">
        <v>0</v>
      </c>
      <c r="E44" s="3"/>
      <c r="F44" s="3"/>
      <c r="G44" s="4"/>
      <c r="H44" s="10"/>
      <c r="I44" s="4"/>
      <c r="J44" s="4"/>
      <c r="K44" s="5"/>
      <c r="L44" s="5"/>
      <c r="M44" s="5"/>
      <c r="N44" s="5"/>
      <c r="O44" s="5"/>
    </row>
    <row r="45" spans="1:15">
      <c r="A45" s="2" t="s">
        <v>31</v>
      </c>
      <c r="B45" s="50">
        <v>823595.35</v>
      </c>
      <c r="C45" s="50">
        <v>1266769.6299999999</v>
      </c>
      <c r="D45" s="50">
        <v>754470.37</v>
      </c>
      <c r="E45" s="50"/>
      <c r="F45" s="50"/>
      <c r="G45" s="4"/>
      <c r="H45" s="4"/>
      <c r="I45" s="4"/>
      <c r="J45" s="4"/>
      <c r="K45" s="7"/>
      <c r="L45" s="7"/>
      <c r="M45" s="7"/>
      <c r="N45" s="7"/>
      <c r="O45" s="7"/>
    </row>
    <row r="46" spans="1:15">
      <c r="A46" s="66" t="s">
        <v>51</v>
      </c>
      <c r="B46" s="67">
        <f>B4+B5-B11+B31-B33-B37-B42</f>
        <v>48387044.899999984</v>
      </c>
      <c r="C46" s="67">
        <f>C4+C5-C11+C31-C33-C37-C42</f>
        <v>51971639.809999987</v>
      </c>
      <c r="D46" s="67">
        <f>D4+D5-D11+D31-D33-D37-D42</f>
        <v>52786992.179999992</v>
      </c>
      <c r="E46" s="67">
        <f t="shared" ref="E46:M46" si="13">E36-E37-E42</f>
        <v>0</v>
      </c>
      <c r="F46" s="67"/>
      <c r="G46" s="67">
        <f t="shared" si="13"/>
        <v>0</v>
      </c>
      <c r="H46" s="67">
        <f t="shared" si="13"/>
        <v>0</v>
      </c>
      <c r="I46" s="67">
        <f t="shared" si="13"/>
        <v>0</v>
      </c>
      <c r="J46" s="67">
        <f t="shared" si="13"/>
        <v>0</v>
      </c>
      <c r="K46" s="67">
        <f t="shared" si="13"/>
        <v>0</v>
      </c>
      <c r="L46" s="67">
        <f t="shared" si="13"/>
        <v>0</v>
      </c>
      <c r="M46" s="67">
        <f t="shared" si="13"/>
        <v>0</v>
      </c>
      <c r="N46" s="68"/>
      <c r="O46" s="68"/>
    </row>
    <row r="47" spans="1:15">
      <c r="B47" s="1"/>
      <c r="C47" s="1"/>
      <c r="E47" s="1"/>
      <c r="K47" s="27"/>
      <c r="L47" s="27"/>
      <c r="N47" s="1"/>
    </row>
  </sheetData>
  <sheetProtection password="C76B" sheet="1" objects="1" scenarios="1"/>
  <mergeCells count="1">
    <mergeCell ref="A2:O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2013-06-07T19:27:06Z</dcterms:modified>
</cp:coreProperties>
</file>