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<sst xmlns="http://schemas.openxmlformats.org/spreadsheetml/2006/main" count="71" uniqueCount="69">
  <si>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</si>
  <si>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</si>
  <si>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</si>
  <si>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</si>
  <si>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</si>
  <si>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</si>
  <si>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</si>
  <si>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</si>
  <si>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</si>
  <si>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</si>
  <si>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</si>
  <si>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</si>
  <si>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</si>
  <si>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</si>
  <si>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</si>
  <si>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</si>
  <si>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</si>
  <si>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</si>
  <si>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</si>
  <si>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</si>
  <si>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</si>
  <si>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</si>
  <si>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</si>
  <si>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</si>
  <si>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</si>
  <si>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</si>
  <si>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</si>
  <si>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</si>
  <si>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</si>
  <si>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</si>
  <si>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</si>
  <si>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</si>
  <si>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</si>
  <si>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</si>
  <si>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</si>
  <si>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</si>
  <si>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</si>
  <si>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</si>
  <si>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</si>
  <si>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</si>
  <si>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</si>
  <si>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</si>
  <si>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</si>
  <si>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</si>
  <si>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</si>
  <si>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</si>
  <si>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</si>
  <si>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</si>
  <si>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</si>
  <si>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</si>
  <si>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</si>
  <si>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</si>
  <si>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</si>
  <si>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</si>
  <si>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</si>
  <si>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</si>
  <si>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</si>
  <si>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</si>
  <si>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</si>
  <si>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</si>
  <si>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</si>
  <si>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</si>
  <si>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</si>
  <si>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</si>
  <si>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</si>
  <si>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</si>
  <si>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</si>
  <si>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</si>
  <si>
    <t>-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</si>
</sst>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3" borderId="11" xfId="0" applyNumberFormat="1" applyFont="1" applyFill="1" applyBorder="1" applyAlignment="1">
      <alignment horizontal="right" wrapText="1"/>
    </xf>
    <xf numFmtId="39" fontId="45" fillId="0" borderId="11" xfId="61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3" fontId="45" fillId="0" borderId="12" xfId="61" applyFont="1" applyBorder="1" applyAlignment="1">
      <alignment horizontal="right" wrapText="1"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0" sqref="P50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8" width="11.7109375" style="0" bestFit="1" customWidth="1"/>
    <col min="9" max="9" width="13.28125" style="0" bestFit="1" customWidth="1"/>
    <col min="10" max="10" width="11.7109375" style="0" bestFit="1" customWidth="1"/>
    <col min="11" max="11" width="14.28125" style="0" bestFit="1" customWidth="1"/>
    <col min="12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37618871.68</v>
      </c>
      <c r="C4" s="17">
        <f aca="true" t="shared" si="0" ref="C4:M4">B43</f>
        <v>40633899.14000001</v>
      </c>
      <c r="D4" s="17">
        <f t="shared" si="0"/>
        <v>47411458.99000001</v>
      </c>
      <c r="E4" s="17">
        <f t="shared" si="0"/>
        <v>49487583.17999999</v>
      </c>
      <c r="F4" s="17">
        <f t="shared" si="0"/>
        <v>44578314.83999999</v>
      </c>
      <c r="G4" s="17">
        <f t="shared" si="0"/>
        <v>52682902.039999984</v>
      </c>
      <c r="H4" s="17">
        <f t="shared" si="0"/>
        <v>50068880.44999998</v>
      </c>
      <c r="I4" s="17">
        <f t="shared" si="0"/>
        <v>49235859.009999976</v>
      </c>
      <c r="J4" s="17">
        <f t="shared" si="0"/>
        <v>50180262.679999985</v>
      </c>
      <c r="K4" s="17">
        <f t="shared" si="0"/>
        <v>51626693.77999999</v>
      </c>
      <c r="L4" s="17">
        <f t="shared" si="0"/>
        <v>54656184.05999999</v>
      </c>
      <c r="M4" s="17">
        <f t="shared" si="0"/>
        <v>56658486.349999994</v>
      </c>
      <c r="N4" s="17">
        <f>M4</f>
        <v>56658486.349999994</v>
      </c>
      <c r="O4" s="18"/>
    </row>
    <row r="5" spans="1:15" ht="15">
      <c r="A5" s="10" t="s">
        <v>0</v>
      </c>
      <c r="B5" s="51">
        <f>SUM(B6:B12)</f>
        <v>23935688.24</v>
      </c>
      <c r="C5" s="51">
        <f>SUM(C6:C12)</f>
        <v>20919648.38</v>
      </c>
      <c r="D5" s="51">
        <f>SUM(D6:D12)</f>
        <v>26686938.57</v>
      </c>
      <c r="E5" s="51">
        <f>SUM(E6:E12)</f>
        <v>18227738.53</v>
      </c>
      <c r="F5" s="51">
        <f>SUM(F6:F13)</f>
        <v>29144258.490000002</v>
      </c>
      <c r="G5" s="51">
        <f aca="true" t="shared" si="1" ref="G5:M5">SUM(G6:G12)</f>
        <v>28172639.34</v>
      </c>
      <c r="H5" s="51">
        <f t="shared" si="1"/>
        <v>24920468.32</v>
      </c>
      <c r="I5" s="51">
        <f t="shared" si="1"/>
        <v>23120924.669999994</v>
      </c>
      <c r="J5" s="51">
        <f t="shared" si="1"/>
        <v>23314943.93</v>
      </c>
      <c r="K5" s="51">
        <f t="shared" si="1"/>
        <v>26021507.36</v>
      </c>
      <c r="L5" s="51">
        <f t="shared" si="1"/>
        <v>24923451.060000002</v>
      </c>
      <c r="M5" s="51">
        <f t="shared" si="1"/>
        <v>28066870.18</v>
      </c>
      <c r="N5" s="11">
        <f>SUM(B5:M5)</f>
        <v>297455077.07</v>
      </c>
      <c r="O5" s="11">
        <v>100</v>
      </c>
    </row>
    <row r="6" spans="1:15" ht="1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32824.7</v>
      </c>
      <c r="F6" s="13">
        <v>32604.4</v>
      </c>
      <c r="G6" s="13">
        <v>32648.46</v>
      </c>
      <c r="H6" s="13">
        <v>32604.4</v>
      </c>
      <c r="I6" s="13">
        <v>32472.22</v>
      </c>
      <c r="J6" s="13">
        <v>32251.92</v>
      </c>
      <c r="K6" s="14">
        <v>32384.1</v>
      </c>
      <c r="L6" s="14">
        <v>32207.86</v>
      </c>
      <c r="M6" s="14">
        <v>31855.38</v>
      </c>
      <c r="N6" s="14">
        <f>SUM(B6:M6)</f>
        <v>388124.5399999999</v>
      </c>
      <c r="O6" s="14">
        <f>(N6/N$5)*100</f>
        <v>0.1304817331824068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>
        <v>0</v>
      </c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19307920.09</v>
      </c>
      <c r="C8" s="50">
        <v>20023090.04</v>
      </c>
      <c r="D8" s="13">
        <v>17575973.94</v>
      </c>
      <c r="E8" s="50">
        <v>17336729.94</v>
      </c>
      <c r="F8" s="50">
        <v>18154304.9</v>
      </c>
      <c r="G8" s="13">
        <v>18265037.87</v>
      </c>
      <c r="H8" s="13">
        <v>17805089.51</v>
      </c>
      <c r="I8" s="13">
        <v>17506745.9</v>
      </c>
      <c r="J8" s="13">
        <v>17748270.11</v>
      </c>
      <c r="K8" s="14">
        <v>20484910.48</v>
      </c>
      <c r="L8" s="14">
        <v>19394071.04</v>
      </c>
      <c r="M8" s="14">
        <v>19591254.69</v>
      </c>
      <c r="N8" s="14">
        <f aca="true" t="shared" si="2" ref="N8:N37">SUM(B8:M8)</f>
        <v>223193398.51</v>
      </c>
      <c r="O8" s="14">
        <f>(N8/N$5)*100</f>
        <v>75.03432138678069</v>
      </c>
    </row>
    <row r="9" spans="1:15" ht="15">
      <c r="A9" s="12" t="s">
        <v>45</v>
      </c>
      <c r="B9" s="50">
        <v>265901.54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>
        <v>388457.37</v>
      </c>
      <c r="I9" s="13">
        <v>362345.38</v>
      </c>
      <c r="J9" s="13">
        <v>380428.58</v>
      </c>
      <c r="K9" s="14">
        <v>400720.77</v>
      </c>
      <c r="L9" s="14">
        <v>390886.92</v>
      </c>
      <c r="M9" s="14">
        <v>389604.95</v>
      </c>
      <c r="N9" s="14">
        <f t="shared" si="2"/>
        <v>4609421.99</v>
      </c>
      <c r="O9" s="14">
        <f>(N9/N$5)*100</f>
        <v>1.549619537647114</v>
      </c>
    </row>
    <row r="10" spans="1:15" ht="1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314</v>
      </c>
      <c r="L10" s="13">
        <v>102</v>
      </c>
      <c r="M10" s="13">
        <v>0</v>
      </c>
      <c r="N10" s="15">
        <f t="shared" si="2"/>
        <v>3223.7</v>
      </c>
      <c r="O10" s="15">
        <f>(N10/N$5)*100</f>
        <v>0.0010837602880253974</v>
      </c>
    </row>
    <row r="11" spans="1:15" ht="1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>
        <v>498184.12</v>
      </c>
      <c r="I11" s="13">
        <v>552435.9</v>
      </c>
      <c r="J11" s="13">
        <v>568978.43</v>
      </c>
      <c r="K11" s="14">
        <v>512977.13</v>
      </c>
      <c r="L11" s="14">
        <v>549090.07</v>
      </c>
      <c r="M11" s="14">
        <v>435946.48</v>
      </c>
      <c r="N11" s="14">
        <f>SUM(B11:M11)</f>
        <v>5911326.75</v>
      </c>
      <c r="O11" s="14">
        <f>(N11/N$5)*100</f>
        <v>1.987300673509395</v>
      </c>
    </row>
    <row r="12" spans="1:15" ht="1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8533460.92</v>
      </c>
      <c r="G12" s="13">
        <v>8914030.29</v>
      </c>
      <c r="H12" s="50">
        <v>6196132.92</v>
      </c>
      <c r="I12" s="13">
        <v>4666925.27</v>
      </c>
      <c r="J12" s="13">
        <v>4585014.89</v>
      </c>
      <c r="K12" s="14">
        <v>4590200.88</v>
      </c>
      <c r="L12" s="14">
        <v>4557093.17</v>
      </c>
      <c r="M12" s="14">
        <v>7618208.68</v>
      </c>
      <c r="N12" s="14">
        <f t="shared" si="2"/>
        <v>61822851.58</v>
      </c>
      <c r="O12" s="14">
        <f>(N12/N$5)*100</f>
        <v>20.783928850355863</v>
      </c>
    </row>
    <row r="13" spans="1:15" ht="1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4">
        <v>0</v>
      </c>
      <c r="M13" s="14">
        <v>0</v>
      </c>
      <c r="N13" s="14">
        <f>SUM(B13:M13)</f>
        <v>1526730</v>
      </c>
      <c r="O13" s="14">
        <f>(N13/N$5)*100</f>
        <v>0.5132640582365031</v>
      </c>
    </row>
    <row r="14" spans="1:15" ht="15">
      <c r="A14" s="37" t="s">
        <v>5</v>
      </c>
      <c r="B14" s="52">
        <f>SUM(B15:B37)</f>
        <v>20867174.16</v>
      </c>
      <c r="C14" s="52">
        <f>SUM(C15:C37)</f>
        <v>14237300.270000001</v>
      </c>
      <c r="D14" s="52">
        <f>SUM(D15:D37)</f>
        <v>24547830.960000005</v>
      </c>
      <c r="E14" s="52">
        <f aca="true" t="shared" si="3" ref="E14:M14">SUM(E15:E37)</f>
        <v>23143843.59</v>
      </c>
      <c r="F14" s="52">
        <f t="shared" si="3"/>
        <v>21039873.59</v>
      </c>
      <c r="G14" s="52">
        <f t="shared" si="3"/>
        <v>30796680.779999997</v>
      </c>
      <c r="H14" s="52">
        <f>SUM(H15:H37)</f>
        <v>25751525.150000002</v>
      </c>
      <c r="I14" s="52">
        <f>SUM(I15:I37)</f>
        <v>22175890.24</v>
      </c>
      <c r="J14" s="38">
        <f t="shared" si="3"/>
        <v>21866355.410000004</v>
      </c>
      <c r="K14" s="38">
        <f t="shared" si="3"/>
        <v>23008375.469999995</v>
      </c>
      <c r="L14" s="38">
        <f t="shared" si="3"/>
        <v>22853279.58</v>
      </c>
      <c r="M14" s="38">
        <f t="shared" si="3"/>
        <v>54352288.36</v>
      </c>
      <c r="N14" s="39">
        <f t="shared" si="2"/>
        <v>304640417.56</v>
      </c>
      <c r="O14" s="39">
        <v>100</v>
      </c>
    </row>
    <row r="15" spans="1:15" ht="1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>
        <v>1035110.41</v>
      </c>
      <c r="I15" s="41">
        <v>1031570.14</v>
      </c>
      <c r="J15" s="41">
        <v>1027946.73</v>
      </c>
      <c r="K15" s="42">
        <v>1024085.44</v>
      </c>
      <c r="L15" s="42">
        <v>1025342.81</v>
      </c>
      <c r="M15" s="42">
        <v>1357128.28</v>
      </c>
      <c r="N15" s="42">
        <f t="shared" si="2"/>
        <v>12286545.43</v>
      </c>
      <c r="O15" s="42">
        <f>(N15/N$14)*100</f>
        <v>4.033130445529317</v>
      </c>
    </row>
    <row r="16" spans="1:15" ht="1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21873.12</v>
      </c>
      <c r="G16" s="41">
        <v>150065.47</v>
      </c>
      <c r="H16" s="41">
        <v>28375.16</v>
      </c>
      <c r="I16" s="41">
        <v>0</v>
      </c>
      <c r="J16" s="41">
        <v>211236.45</v>
      </c>
      <c r="K16" s="42">
        <v>18343</v>
      </c>
      <c r="L16" s="42">
        <v>0</v>
      </c>
      <c r="M16" s="42">
        <v>0</v>
      </c>
      <c r="N16" s="42">
        <f t="shared" si="2"/>
        <v>750371.7999999999</v>
      </c>
      <c r="O16" s="42">
        <f aca="true" t="shared" si="4" ref="O16:O37">(N16/N$14)*100</f>
        <v>0.24631393496964715</v>
      </c>
    </row>
    <row r="17" spans="1:15" ht="1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146679.61</v>
      </c>
      <c r="G17" s="41">
        <v>164027.1</v>
      </c>
      <c r="H17" s="41">
        <v>164473.91</v>
      </c>
      <c r="I17" s="41">
        <v>163526.35</v>
      </c>
      <c r="J17" s="41">
        <v>171192.17</v>
      </c>
      <c r="K17" s="42">
        <v>159682.02</v>
      </c>
      <c r="L17" s="42">
        <v>161512.7</v>
      </c>
      <c r="M17" s="42">
        <v>158130.12</v>
      </c>
      <c r="N17" s="42">
        <f t="shared" si="2"/>
        <v>1885645.75</v>
      </c>
      <c r="O17" s="42">
        <f t="shared" si="4"/>
        <v>0.6189742533518605</v>
      </c>
    </row>
    <row r="18" spans="1:15" ht="1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>
        <v>42463.99</v>
      </c>
      <c r="I18" s="41">
        <v>42463.99</v>
      </c>
      <c r="J18" s="41">
        <v>42463.99</v>
      </c>
      <c r="K18" s="42">
        <v>42697.47</v>
      </c>
      <c r="L18" s="42">
        <v>58536.36</v>
      </c>
      <c r="M18" s="42">
        <v>42785.02</v>
      </c>
      <c r="N18" s="42">
        <f>SUM(B18:M18)</f>
        <v>502948.98</v>
      </c>
      <c r="O18" s="42">
        <f>(N18/N$14)*100</f>
        <v>0.16509594623994447</v>
      </c>
    </row>
    <row r="19" spans="1:15" ht="15">
      <c r="A19" s="40" t="s">
        <v>64</v>
      </c>
      <c r="B19" s="53">
        <v>22056.45</v>
      </c>
      <c r="C19" s="53">
        <v>94333.74</v>
      </c>
      <c r="D19" s="53">
        <v>97727.04</v>
      </c>
      <c r="E19" s="53">
        <v>96369.72</v>
      </c>
      <c r="F19" s="53">
        <v>95012.4</v>
      </c>
      <c r="G19" s="41">
        <v>105459.95</v>
      </c>
      <c r="H19" s="41">
        <v>105393.31</v>
      </c>
      <c r="I19" s="41">
        <v>107017.19</v>
      </c>
      <c r="J19" s="41">
        <v>105832.6</v>
      </c>
      <c r="K19" s="42">
        <v>103969.35</v>
      </c>
      <c r="L19" s="42">
        <v>104342</v>
      </c>
      <c r="M19" s="42">
        <v>102709.75</v>
      </c>
      <c r="N19" s="42">
        <f>SUM(B19:M19)</f>
        <v>1140223.5</v>
      </c>
      <c r="O19" s="42">
        <f>(N19/N$14)*100</f>
        <v>0.37428503713740774</v>
      </c>
    </row>
    <row r="20" spans="1:15" ht="1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>
        <v>45426.11</v>
      </c>
      <c r="I20" s="41">
        <v>50278.73</v>
      </c>
      <c r="J20" s="41">
        <v>53767.23</v>
      </c>
      <c r="K20" s="42">
        <v>51335.11</v>
      </c>
      <c r="L20" s="42">
        <v>46829.59</v>
      </c>
      <c r="M20" s="42">
        <v>44734.75</v>
      </c>
      <c r="N20" s="42">
        <f t="shared" si="2"/>
        <v>605690.46</v>
      </c>
      <c r="O20" s="42">
        <f t="shared" si="4"/>
        <v>0.19882143835386096</v>
      </c>
    </row>
    <row r="21" spans="1:15" ht="1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>
        <v>575832.16</v>
      </c>
      <c r="I21" s="41">
        <v>448777.36</v>
      </c>
      <c r="J21" s="41">
        <v>267958.95</v>
      </c>
      <c r="K21" s="42">
        <v>347826.86</v>
      </c>
      <c r="L21" s="42">
        <v>350425.48</v>
      </c>
      <c r="M21" s="42">
        <v>492908.63</v>
      </c>
      <c r="N21" s="42">
        <f t="shared" si="2"/>
        <v>5170960.55</v>
      </c>
      <c r="O21" s="42">
        <f t="shared" si="4"/>
        <v>1.6973980640574593</v>
      </c>
    </row>
    <row r="22" spans="1:15" ht="1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>
        <v>1705814.55</v>
      </c>
      <c r="I22" s="41">
        <v>64525.88</v>
      </c>
      <c r="J22" s="41">
        <v>20361.58</v>
      </c>
      <c r="K22" s="43">
        <v>34701.62</v>
      </c>
      <c r="L22" s="43">
        <v>10310.2</v>
      </c>
      <c r="M22" s="43">
        <v>8839736.06</v>
      </c>
      <c r="N22" s="43">
        <f t="shared" si="2"/>
        <v>13189232.34</v>
      </c>
      <c r="O22" s="43">
        <f t="shared" si="4"/>
        <v>4.329442706794588</v>
      </c>
    </row>
    <row r="23" spans="1:15" ht="1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643201.69</v>
      </c>
      <c r="G23" s="41">
        <v>73934.93</v>
      </c>
      <c r="H23" s="41">
        <v>72733.76</v>
      </c>
      <c r="I23" s="41">
        <v>436155.43</v>
      </c>
      <c r="J23" s="41">
        <v>122433.59</v>
      </c>
      <c r="K23" s="42">
        <v>1089359.47</v>
      </c>
      <c r="L23" s="42">
        <v>612846.35</v>
      </c>
      <c r="M23" s="42">
        <v>75884.39</v>
      </c>
      <c r="N23" s="42">
        <f t="shared" si="2"/>
        <v>3323420.6100000003</v>
      </c>
      <c r="O23" s="42">
        <f t="shared" si="4"/>
        <v>1.09093226585584</v>
      </c>
    </row>
    <row r="24" spans="1:15" ht="15">
      <c r="A24" s="40" t="s">
        <v>12</v>
      </c>
      <c r="B24" s="53">
        <v>994.22</v>
      </c>
      <c r="C24" s="54">
        <v>198.72</v>
      </c>
      <c r="D24" s="54">
        <v>16583.94</v>
      </c>
      <c r="E24" s="53">
        <v>1354.33</v>
      </c>
      <c r="F24" s="54">
        <v>30205.28</v>
      </c>
      <c r="G24" s="41">
        <v>100525.82</v>
      </c>
      <c r="H24" s="41">
        <v>59642.94</v>
      </c>
      <c r="I24" s="41">
        <v>552.98</v>
      </c>
      <c r="J24" s="41">
        <v>6398.17</v>
      </c>
      <c r="K24" s="42">
        <v>6296.4</v>
      </c>
      <c r="L24" s="42">
        <v>0</v>
      </c>
      <c r="M24" s="42">
        <v>0</v>
      </c>
      <c r="N24" s="42">
        <f t="shared" si="2"/>
        <v>222752.80000000002</v>
      </c>
      <c r="O24" s="42">
        <f t="shared" si="4"/>
        <v>0.07311991028115239</v>
      </c>
    </row>
    <row r="25" spans="1:15" ht="1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>
        <v>10157.04</v>
      </c>
      <c r="I25" s="41">
        <v>20314.07</v>
      </c>
      <c r="J25" s="41">
        <v>26437.76</v>
      </c>
      <c r="K25" s="43">
        <v>9615.33</v>
      </c>
      <c r="L25" s="42">
        <v>0</v>
      </c>
      <c r="M25" s="42">
        <v>0</v>
      </c>
      <c r="N25" s="43">
        <f t="shared" si="2"/>
        <v>2653145.9400000004</v>
      </c>
      <c r="O25" s="43">
        <f t="shared" si="4"/>
        <v>0.8709106825844781</v>
      </c>
    </row>
    <row r="26" spans="1:15" ht="1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</v>
      </c>
      <c r="F26" s="54">
        <v>0</v>
      </c>
      <c r="G26" s="41">
        <v>0</v>
      </c>
      <c r="H26" s="41">
        <v>260514.57</v>
      </c>
      <c r="I26" s="41">
        <v>0</v>
      </c>
      <c r="J26" s="41">
        <v>121884.42</v>
      </c>
      <c r="K26" s="42">
        <v>42723.87</v>
      </c>
      <c r="L26" s="42">
        <v>26099.41</v>
      </c>
      <c r="M26" s="42">
        <v>94457.62</v>
      </c>
      <c r="N26" s="43">
        <f>SUM(B26:M26)</f>
        <v>1152573.0099999998</v>
      </c>
      <c r="O26" s="43">
        <f>(N26/N$14)*100</f>
        <v>0.3783388360715454</v>
      </c>
    </row>
    <row r="27" spans="1:15" ht="15">
      <c r="A27" s="40" t="s">
        <v>14</v>
      </c>
      <c r="B27" s="53">
        <v>12118735.21</v>
      </c>
      <c r="C27" s="53">
        <v>8014761.97</v>
      </c>
      <c r="D27" s="53">
        <v>16208518.67</v>
      </c>
      <c r="E27" s="53">
        <v>7895570.66</v>
      </c>
      <c r="F27" s="54">
        <v>12146949.34</v>
      </c>
      <c r="G27" s="41">
        <v>17555465.67</v>
      </c>
      <c r="H27" s="41">
        <v>13317723.89</v>
      </c>
      <c r="I27" s="41">
        <v>13066816.54</v>
      </c>
      <c r="J27" s="41">
        <v>13224781.76</v>
      </c>
      <c r="K27" s="42">
        <v>13212853.2</v>
      </c>
      <c r="L27" s="42">
        <v>13291851.08</v>
      </c>
      <c r="M27" s="42">
        <v>13625945.45</v>
      </c>
      <c r="N27" s="42">
        <f t="shared" si="2"/>
        <v>153679973.44000003</v>
      </c>
      <c r="O27" s="42">
        <f t="shared" si="4"/>
        <v>50.446350707792156</v>
      </c>
    </row>
    <row r="28" spans="1:15" ht="15">
      <c r="A28" s="40" t="s">
        <v>59</v>
      </c>
      <c r="B28" s="54">
        <v>304836.65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>
        <v>428156.34</v>
      </c>
      <c r="I28" s="41">
        <v>352546.25</v>
      </c>
      <c r="J28" s="41">
        <v>357117.08</v>
      </c>
      <c r="K28" s="42">
        <v>357271.11</v>
      </c>
      <c r="L28" s="42">
        <v>358400.8</v>
      </c>
      <c r="M28" s="42">
        <v>361096.08</v>
      </c>
      <c r="N28" s="42">
        <f>SUM(B28:M28)</f>
        <v>4106467.61</v>
      </c>
      <c r="O28" s="42">
        <f>(N28/N$14)*100</f>
        <v>1.347972026460086</v>
      </c>
    </row>
    <row r="29" spans="1:15" ht="1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3">
        <f t="shared" si="2"/>
        <v>0</v>
      </c>
      <c r="O29" s="43">
        <f t="shared" si="4"/>
        <v>0</v>
      </c>
    </row>
    <row r="30" spans="1:15" ht="1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>
        <v>2017036.66</v>
      </c>
      <c r="I30" s="41">
        <v>2020461.39</v>
      </c>
      <c r="J30" s="41">
        <v>2011049.68</v>
      </c>
      <c r="K30" s="42">
        <v>2043568.33</v>
      </c>
      <c r="L30" s="42">
        <v>2042233.8</v>
      </c>
      <c r="M30" s="42">
        <v>4005060.52</v>
      </c>
      <c r="N30" s="42">
        <f t="shared" si="2"/>
        <v>24881550.85</v>
      </c>
      <c r="O30" s="42">
        <f t="shared" si="4"/>
        <v>8.167514688066461</v>
      </c>
    </row>
    <row r="31" spans="1:15" ht="1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1057103.65</v>
      </c>
      <c r="G31" s="41">
        <v>1116218.07</v>
      </c>
      <c r="H31" s="41">
        <v>684336.45</v>
      </c>
      <c r="I31" s="41">
        <v>888027.71</v>
      </c>
      <c r="J31" s="41">
        <v>780978.67</v>
      </c>
      <c r="K31" s="42">
        <v>1094995.22</v>
      </c>
      <c r="L31" s="42">
        <v>902177.49</v>
      </c>
      <c r="M31" s="42">
        <v>774068.66</v>
      </c>
      <c r="N31" s="42">
        <f t="shared" si="2"/>
        <v>9175206.87</v>
      </c>
      <c r="O31" s="42">
        <f t="shared" si="4"/>
        <v>3.0118153538155883</v>
      </c>
    </row>
    <row r="32" spans="1:15" ht="15">
      <c r="A32" s="40" t="s">
        <v>53</v>
      </c>
      <c r="B32" s="53">
        <v>39459.69</v>
      </c>
      <c r="C32" s="53">
        <v>28616.74</v>
      </c>
      <c r="D32" s="53">
        <v>35165.59</v>
      </c>
      <c r="E32" s="53">
        <v>37802.2</v>
      </c>
      <c r="F32" s="53">
        <v>36937.15</v>
      </c>
      <c r="G32" s="41">
        <v>38874.05</v>
      </c>
      <c r="H32" s="41">
        <v>13798.86</v>
      </c>
      <c r="I32" s="41">
        <v>84087.23</v>
      </c>
      <c r="J32" s="41">
        <v>41634.54</v>
      </c>
      <c r="K32" s="42">
        <v>39618.54</v>
      </c>
      <c r="L32" s="42">
        <v>40992.33</v>
      </c>
      <c r="M32" s="42">
        <v>62624.11</v>
      </c>
      <c r="N32" s="42">
        <f>SUM(B32:M32)</f>
        <v>499611.0299999999</v>
      </c>
      <c r="O32" s="42">
        <f>(N32/N$14)*100</f>
        <v>0.16400024461678653</v>
      </c>
    </row>
    <row r="33" spans="1:15" ht="15.75" customHeight="1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>
        <v>4532308.6</v>
      </c>
      <c r="I33" s="41">
        <v>2704052.74</v>
      </c>
      <c r="J33" s="41">
        <v>2628927.75</v>
      </c>
      <c r="K33" s="43">
        <v>2624146.25</v>
      </c>
      <c r="L33" s="43">
        <v>2563488.34</v>
      </c>
      <c r="M33" s="43">
        <v>1622356.36</v>
      </c>
      <c r="N33" s="43">
        <f t="shared" si="2"/>
        <v>36790350.45</v>
      </c>
      <c r="O33" s="43">
        <f t="shared" si="4"/>
        <v>12.076647854106232</v>
      </c>
    </row>
    <row r="34" spans="1:15" ht="15.75" customHeight="1">
      <c r="A34" s="40" t="s">
        <v>18</v>
      </c>
      <c r="B34" s="54">
        <v>0</v>
      </c>
      <c r="C34" s="54">
        <v>31756.7</v>
      </c>
      <c r="D34" s="54">
        <v>70463.6</v>
      </c>
      <c r="E34" s="54">
        <v>75969.15</v>
      </c>
      <c r="F34" s="54">
        <v>37765.97</v>
      </c>
      <c r="G34" s="41">
        <v>71536.87</v>
      </c>
      <c r="H34" s="41">
        <v>60292.44</v>
      </c>
      <c r="I34" s="41">
        <v>67807.28</v>
      </c>
      <c r="J34" s="41">
        <v>39246.19</v>
      </c>
      <c r="K34" s="42">
        <v>86432.61</v>
      </c>
      <c r="L34" s="42">
        <v>113187.84</v>
      </c>
      <c r="M34" s="42">
        <v>79801.86</v>
      </c>
      <c r="N34" s="42">
        <f t="shared" si="2"/>
        <v>734260.51</v>
      </c>
      <c r="O34" s="42">
        <f t="shared" si="4"/>
        <v>0.24102530973434763</v>
      </c>
    </row>
    <row r="35" spans="1:15" ht="15">
      <c r="A35" s="40" t="s">
        <v>19</v>
      </c>
      <c r="B35" s="53">
        <v>1760353.12</v>
      </c>
      <c r="C35" s="53">
        <v>1122566.91</v>
      </c>
      <c r="D35" s="54">
        <v>95594.67</v>
      </c>
      <c r="E35" s="54">
        <v>0</v>
      </c>
      <c r="F35" s="54">
        <v>0</v>
      </c>
      <c r="G35" s="5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3">
        <f t="shared" si="2"/>
        <v>2978514.7</v>
      </c>
      <c r="O35" s="43">
        <f t="shared" si="4"/>
        <v>0.9777148823049296</v>
      </c>
    </row>
    <row r="36" spans="1:16" ht="15.75" customHeight="1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</v>
      </c>
      <c r="F36" s="54">
        <v>591177.05</v>
      </c>
      <c r="G36" s="41">
        <v>608584.97</v>
      </c>
      <c r="H36" s="41">
        <v>591934</v>
      </c>
      <c r="I36" s="41">
        <v>626908.98</v>
      </c>
      <c r="J36" s="41">
        <v>604706.1</v>
      </c>
      <c r="K36" s="42">
        <v>618854.27</v>
      </c>
      <c r="L36" s="42">
        <v>1144703</v>
      </c>
      <c r="M36" s="42">
        <v>612860.7</v>
      </c>
      <c r="N36" s="42">
        <f>SUM(B36:M36)</f>
        <v>6910970.930000001</v>
      </c>
      <c r="O36" s="42">
        <f>(N36/N$14)*100</f>
        <v>2.268566654862486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>
        <v>0</v>
      </c>
      <c r="M37" s="42">
        <v>22000000</v>
      </c>
      <c r="N37" s="42">
        <f t="shared" si="2"/>
        <v>22000000</v>
      </c>
      <c r="O37" s="42">
        <f t="shared" si="4"/>
        <v>7.22162875701384</v>
      </c>
      <c r="P37" s="9"/>
    </row>
    <row r="38" spans="1:15" ht="15">
      <c r="A38" s="20" t="s">
        <v>21</v>
      </c>
      <c r="B38" s="55">
        <f aca="true" t="shared" si="5" ref="B38:G38">SUM(B39)</f>
        <v>5348340.82</v>
      </c>
      <c r="C38" s="55">
        <f t="shared" si="5"/>
        <v>6423334.2</v>
      </c>
      <c r="D38" s="55">
        <f t="shared" si="5"/>
        <v>4666105.92</v>
      </c>
      <c r="E38" s="55">
        <f t="shared" si="5"/>
        <v>4657502.41</v>
      </c>
      <c r="F38" s="55">
        <f t="shared" si="5"/>
        <v>4683531.95</v>
      </c>
      <c r="G38" s="55">
        <f t="shared" si="5"/>
        <v>5268881</v>
      </c>
      <c r="H38" s="55">
        <f>SUM(H39)</f>
        <v>5796634.6</v>
      </c>
      <c r="I38" s="55">
        <f>SUM(I39)</f>
        <v>5148773.75</v>
      </c>
      <c r="J38" s="21">
        <f>SUM(J39)</f>
        <v>5122518.52</v>
      </c>
      <c r="K38" s="21">
        <f>SUM(K39)</f>
        <v>5147636.5</v>
      </c>
      <c r="L38" s="21">
        <f>SUM(L39)</f>
        <v>5198510.85</v>
      </c>
      <c r="M38" s="21">
        <f>SUM(M39)</f>
        <v>8920550.11</v>
      </c>
      <c r="N38" s="22">
        <f>SUM(B38:M38)</f>
        <v>66382320.63</v>
      </c>
      <c r="O38" s="22">
        <v>100</v>
      </c>
    </row>
    <row r="39" spans="1:15" ht="15">
      <c r="A39" s="23" t="s">
        <v>22</v>
      </c>
      <c r="B39" s="56">
        <v>5348340.82</v>
      </c>
      <c r="C39" s="56">
        <v>6423334.2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>
        <v>5796634.6</v>
      </c>
      <c r="I39" s="24">
        <v>5148773.75</v>
      </c>
      <c r="J39" s="24">
        <v>5122518.52</v>
      </c>
      <c r="K39" s="25">
        <v>5147636.5</v>
      </c>
      <c r="L39" s="25">
        <v>5198510.85</v>
      </c>
      <c r="M39" s="25">
        <v>8920550.11</v>
      </c>
      <c r="N39" s="25">
        <f>SUM(B39:M39)</f>
        <v>66382320.63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5401827.44</v>
      </c>
      <c r="C40" s="57">
        <f t="shared" si="6"/>
        <v>6328122.46</v>
      </c>
      <c r="D40" s="57">
        <f t="shared" si="6"/>
        <v>4729089.34</v>
      </c>
      <c r="E40" s="57">
        <f t="shared" si="6"/>
        <v>4650665.69</v>
      </c>
      <c r="F40" s="57">
        <f t="shared" si="6"/>
        <v>4683329.65</v>
      </c>
      <c r="G40" s="57">
        <f t="shared" si="6"/>
        <v>5258861.15</v>
      </c>
      <c r="H40" s="57">
        <f>SUM(H41:H42)</f>
        <v>5798599.21</v>
      </c>
      <c r="I40" s="57">
        <f>SUM(I41:I42)</f>
        <v>5149404.51</v>
      </c>
      <c r="J40" s="27">
        <f>SUM(J41:J42)</f>
        <v>5124675.94</v>
      </c>
      <c r="K40" s="27">
        <f>SUM(K41:K42)</f>
        <v>5131278.11</v>
      </c>
      <c r="L40" s="27">
        <f>SUM(L41:L42)</f>
        <v>5266380.04</v>
      </c>
      <c r="M40" s="27">
        <f>SUM(M41:M42)</f>
        <v>8932758.36</v>
      </c>
      <c r="N40" s="28">
        <f>SUM(B40:M40)</f>
        <v>66454991.89999999</v>
      </c>
      <c r="O40" s="28">
        <v>100</v>
      </c>
    </row>
    <row r="41" spans="1:15" ht="15">
      <c r="A41" s="29" t="s">
        <v>22</v>
      </c>
      <c r="B41" s="58">
        <v>5401827.44</v>
      </c>
      <c r="C41" s="58">
        <v>6328122.46</v>
      </c>
      <c r="D41" s="58">
        <v>4729089.34</v>
      </c>
      <c r="E41" s="58">
        <v>4650665.69</v>
      </c>
      <c r="F41" s="58">
        <v>4683329.65</v>
      </c>
      <c r="G41" s="30">
        <v>5258861.15</v>
      </c>
      <c r="H41" s="30">
        <v>5798599.21</v>
      </c>
      <c r="I41" s="30">
        <v>5149404.51</v>
      </c>
      <c r="J41" s="30">
        <v>5124675.94</v>
      </c>
      <c r="K41" s="31">
        <v>5131278.11</v>
      </c>
      <c r="L41" s="31">
        <v>5266380.04</v>
      </c>
      <c r="M41" s="31">
        <v>8932758.36</v>
      </c>
      <c r="N41" s="31">
        <f>SUM(B41:M41)</f>
        <v>66454991.89999999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B4+B5-B14+B38-B40</f>
        <v>40633899.14000001</v>
      </c>
      <c r="C43" s="59">
        <f t="shared" si="7"/>
        <v>47411458.99000001</v>
      </c>
      <c r="D43" s="59">
        <f t="shared" si="7"/>
        <v>49487583.17999999</v>
      </c>
      <c r="E43" s="59">
        <f t="shared" si="7"/>
        <v>44578314.83999999</v>
      </c>
      <c r="F43" s="59">
        <f t="shared" si="7"/>
        <v>52682902.039999984</v>
      </c>
      <c r="G43" s="59">
        <f t="shared" si="7"/>
        <v>50068880.44999998</v>
      </c>
      <c r="H43" s="59">
        <f t="shared" si="7"/>
        <v>49235859.009999976</v>
      </c>
      <c r="I43" s="59">
        <f t="shared" si="7"/>
        <v>50180262.679999985</v>
      </c>
      <c r="J43" s="34">
        <f t="shared" si="7"/>
        <v>51626693.77999999</v>
      </c>
      <c r="K43" s="34">
        <f t="shared" si="7"/>
        <v>54656184.05999999</v>
      </c>
      <c r="L43" s="34">
        <f t="shared" si="7"/>
        <v>56658486.349999994</v>
      </c>
      <c r="M43" s="34">
        <f t="shared" si="7"/>
        <v>30360859.92</v>
      </c>
      <c r="N43" s="34">
        <f>M43</f>
        <v>30360859.92</v>
      </c>
      <c r="O43" s="35"/>
    </row>
    <row r="44" spans="1:15" ht="15">
      <c r="A44" s="6" t="s">
        <v>24</v>
      </c>
      <c r="B44" s="60">
        <f aca="true" t="shared" si="8" ref="B44:G44">SUM(B45:B48)</f>
        <v>11578131.25</v>
      </c>
      <c r="C44" s="60">
        <f t="shared" si="8"/>
        <v>13164549.18</v>
      </c>
      <c r="D44" s="60">
        <f t="shared" si="8"/>
        <v>14706260.23</v>
      </c>
      <c r="E44" s="60">
        <f t="shared" si="8"/>
        <v>16294652.24</v>
      </c>
      <c r="F44" s="60">
        <f t="shared" si="8"/>
        <v>17874482.62</v>
      </c>
      <c r="G44" s="60">
        <f t="shared" si="8"/>
        <v>32727862.2</v>
      </c>
      <c r="H44" s="60">
        <f>SUM(H45:H48)</f>
        <v>17319726.57</v>
      </c>
      <c r="I44" s="60">
        <f>SUM(I45:I48)</f>
        <v>18796020</v>
      </c>
      <c r="J44" s="7">
        <f>SUM(J45:J48)</f>
        <v>20218350.490000002</v>
      </c>
      <c r="K44" s="7">
        <f>SUM(K45:K48)</f>
        <v>44337314.58</v>
      </c>
      <c r="L44" s="7">
        <f>SUM(L45:L48)</f>
        <v>23567783.1</v>
      </c>
      <c r="M44" s="7">
        <f>SUM(M45:M48)</f>
        <v>13000000</v>
      </c>
      <c r="N44" s="7">
        <f>SUM(N45:N48)</f>
        <v>13000000</v>
      </c>
      <c r="O44" s="8"/>
    </row>
    <row r="45" spans="1:15" ht="1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>
        <v>2500000</v>
      </c>
      <c r="L45" s="3">
        <v>2750000</v>
      </c>
      <c r="M45" s="3">
        <v>3000000</v>
      </c>
      <c r="N45" s="3">
        <v>3000000</v>
      </c>
      <c r="O45" s="3"/>
    </row>
    <row r="46" spans="1:15" ht="16.5" customHeight="1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>
        <v>3669726.57</v>
      </c>
      <c r="I46" s="2">
        <v>4696020</v>
      </c>
      <c r="J46" s="2">
        <v>5768350.49</v>
      </c>
      <c r="K46" s="3">
        <v>6837314.58</v>
      </c>
      <c r="L46" s="3">
        <v>8017783.1</v>
      </c>
      <c r="M46" s="3">
        <v>10000000</v>
      </c>
      <c r="N46" s="3">
        <v>10000000</v>
      </c>
      <c r="O46" s="3"/>
    </row>
    <row r="47" spans="1:15" ht="1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>
        <v>1900000</v>
      </c>
      <c r="I47" s="2">
        <v>2100000</v>
      </c>
      <c r="J47" s="2">
        <v>2200000</v>
      </c>
      <c r="K47" s="3">
        <v>25000000</v>
      </c>
      <c r="L47" s="3">
        <v>2800000</v>
      </c>
      <c r="M47" s="3">
        <v>0</v>
      </c>
      <c r="N47" s="3">
        <v>0</v>
      </c>
      <c r="O47" s="3"/>
    </row>
    <row r="48" spans="1:15" ht="1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>
        <v>10000000</v>
      </c>
      <c r="I48" s="2">
        <v>10000000</v>
      </c>
      <c r="J48" s="2">
        <v>10000000</v>
      </c>
      <c r="K48" s="3">
        <v>10000000</v>
      </c>
      <c r="L48" s="3">
        <v>10000000</v>
      </c>
      <c r="M48" s="3">
        <v>0</v>
      </c>
      <c r="N48" s="3">
        <v>0</v>
      </c>
      <c r="O48" s="3"/>
    </row>
    <row r="49" spans="1:15" ht="15">
      <c r="A49" s="6" t="s">
        <v>28</v>
      </c>
      <c r="B49" s="60">
        <f>SUM(B50:B53)</f>
        <v>10747624.59</v>
      </c>
      <c r="C49" s="60">
        <f aca="true" t="shared" si="9" ref="C49:M49">SUM(C50:C53)</f>
        <v>9359948.09</v>
      </c>
      <c r="D49" s="60">
        <f t="shared" si="9"/>
        <v>5248432.33</v>
      </c>
      <c r="E49" s="60">
        <f t="shared" si="9"/>
        <v>8401640.950000001</v>
      </c>
      <c r="F49" s="60">
        <f t="shared" si="9"/>
        <v>4152807.57</v>
      </c>
      <c r="G49" s="60">
        <f t="shared" si="9"/>
        <v>4036985.2800000003</v>
      </c>
      <c r="H49" s="60">
        <f t="shared" si="9"/>
        <v>4139826.91</v>
      </c>
      <c r="I49" s="60">
        <f t="shared" si="9"/>
        <v>4087371.37</v>
      </c>
      <c r="J49" s="60">
        <f t="shared" si="9"/>
        <v>4491096.51</v>
      </c>
      <c r="K49" s="60">
        <f t="shared" si="9"/>
        <v>4112139.0500000003</v>
      </c>
      <c r="L49" s="60">
        <f t="shared" si="9"/>
        <v>3536180.1500000004</v>
      </c>
      <c r="M49" s="60">
        <f t="shared" si="9"/>
        <v>3426015.7600000002</v>
      </c>
      <c r="N49" s="60">
        <f>SUM(N50:N53)</f>
        <v>3426015.7600000002</v>
      </c>
      <c r="O49" s="8"/>
    </row>
    <row r="50" spans="1:15" ht="15">
      <c r="A50" s="1" t="s">
        <v>66</v>
      </c>
      <c r="B50" s="60"/>
      <c r="C50" s="66">
        <v>0</v>
      </c>
      <c r="D50" s="66">
        <v>0</v>
      </c>
      <c r="E50" s="61">
        <v>6024953.96</v>
      </c>
      <c r="F50" s="61">
        <v>1762851.19</v>
      </c>
      <c r="G50" s="61">
        <v>1637009.05</v>
      </c>
      <c r="H50" s="61">
        <v>1741815.29</v>
      </c>
      <c r="I50" s="61">
        <v>1689990.51</v>
      </c>
      <c r="J50" s="61">
        <v>2095873.07</v>
      </c>
      <c r="K50" s="68">
        <v>1700557.22</v>
      </c>
      <c r="L50" s="68">
        <v>1192467.51</v>
      </c>
      <c r="M50" s="68">
        <v>1275609.8</v>
      </c>
      <c r="N50" s="68">
        <v>1275609.8</v>
      </c>
      <c r="O50" s="8"/>
    </row>
    <row r="51" spans="1:15" ht="15">
      <c r="A51" s="1" t="s">
        <v>65</v>
      </c>
      <c r="B51" s="62">
        <v>2191709.52</v>
      </c>
      <c r="C51" s="62">
        <v>2212416.7</v>
      </c>
      <c r="D51" s="62">
        <v>2242931.84</v>
      </c>
      <c r="E51" s="62">
        <v>2254458.68</v>
      </c>
      <c r="F51" s="62">
        <v>2267525.77</v>
      </c>
      <c r="G51" s="61">
        <v>2267525.77</v>
      </c>
      <c r="H51" s="61">
        <v>2267525.77</v>
      </c>
      <c r="I51" s="2">
        <v>2267525.77</v>
      </c>
      <c r="J51" s="4">
        <v>2267525.77</v>
      </c>
      <c r="K51" s="5">
        <v>2267525.77</v>
      </c>
      <c r="L51" s="5">
        <v>2267525.77</v>
      </c>
      <c r="M51" s="5">
        <v>2086427.34</v>
      </c>
      <c r="N51" s="5">
        <v>2086427.34</v>
      </c>
      <c r="O51" s="8"/>
    </row>
    <row r="52" spans="1:15" ht="1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61">
        <v>130485.85</v>
      </c>
      <c r="I52" s="2">
        <v>129855.09</v>
      </c>
      <c r="J52" s="4">
        <v>127697.67</v>
      </c>
      <c r="K52" s="5">
        <v>144056.06</v>
      </c>
      <c r="L52" s="5">
        <v>76186.87</v>
      </c>
      <c r="M52" s="5">
        <v>63978.62</v>
      </c>
      <c r="N52" s="5">
        <v>63978.62</v>
      </c>
      <c r="O52" s="5"/>
    </row>
    <row r="53" spans="1:15" ht="15">
      <c r="A53" s="1" t="s">
        <v>30</v>
      </c>
      <c r="B53" s="61">
        <v>7122467.85</v>
      </c>
      <c r="C53" s="61">
        <v>5148397.17</v>
      </c>
      <c r="D53" s="62">
        <v>1096360.63</v>
      </c>
      <c r="E53" s="61">
        <v>0</v>
      </c>
      <c r="F53" s="61">
        <v>0</v>
      </c>
      <c r="G53" s="61">
        <v>0</v>
      </c>
      <c r="H53" s="61" t="s">
        <v>68</v>
      </c>
      <c r="I53" s="2" t="s">
        <v>68</v>
      </c>
      <c r="J53" s="2">
        <v>0</v>
      </c>
      <c r="K53" s="2">
        <v>0</v>
      </c>
      <c r="L53" s="3">
        <v>0</v>
      </c>
      <c r="M53" s="3">
        <v>0</v>
      </c>
      <c r="N53" s="3">
        <v>0</v>
      </c>
      <c r="O53" s="3"/>
    </row>
    <row r="54" spans="1:15" ht="15">
      <c r="A54" s="47" t="s">
        <v>50</v>
      </c>
      <c r="B54" s="63">
        <f>B4+B5-B14+B38-B40-B44-B49</f>
        <v>18308143.30000001</v>
      </c>
      <c r="C54" s="63">
        <f>C4+C5-C14+C38-C40-C44-C49</f>
        <v>24886961.72000001</v>
      </c>
      <c r="D54" s="63">
        <f>D4+D5-D14+D38-D40-D44-D49</f>
        <v>29532890.61999999</v>
      </c>
      <c r="E54" s="63">
        <f aca="true" t="shared" si="10" ref="E54:M54">E43-E44-E49</f>
        <v>19882021.649999984</v>
      </c>
      <c r="F54" s="63">
        <f t="shared" si="10"/>
        <v>30655611.849999987</v>
      </c>
      <c r="G54" s="63">
        <f t="shared" si="10"/>
        <v>13304032.96999998</v>
      </c>
      <c r="H54" s="63">
        <f t="shared" si="10"/>
        <v>27776305.529999975</v>
      </c>
      <c r="I54" s="63">
        <f>I43-I44-I49</f>
        <v>27296871.309999984</v>
      </c>
      <c r="J54" s="48">
        <f t="shared" si="10"/>
        <v>26917246.779999986</v>
      </c>
      <c r="K54" s="48">
        <f t="shared" si="10"/>
        <v>6206730.4299999885</v>
      </c>
      <c r="L54" s="48">
        <f t="shared" si="10"/>
        <v>29554523.099999994</v>
      </c>
      <c r="M54" s="48">
        <f t="shared" si="10"/>
        <v>13934844.160000002</v>
      </c>
      <c r="N54" s="49">
        <f>M54</f>
        <v>13934844.160000002</v>
      </c>
      <c r="O54" s="49"/>
    </row>
    <row r="55" spans="1:15" ht="15">
      <c r="A55" s="70" t="s">
        <v>57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ht="15">
      <c r="K56" s="64"/>
    </row>
    <row r="57" spans="3:11" ht="15">
      <c r="C57" s="64"/>
      <c r="K57" s="67"/>
    </row>
    <row r="58" spans="9:11" ht="15">
      <c r="I58" s="64"/>
      <c r="K58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2017-02-09T17:48:29Z</dcterms:modified>
  <cp:category/>
  <cp:version/>
  <cp:contentType/>
  <cp:contentStatus/>
</cp:coreProperties>
</file>