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<sst xmlns="http://schemas.openxmlformats.org/spreadsheetml/2006/main" count="68" uniqueCount="66">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</sst>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51" fillId="15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7" sqref="F57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B42</f>
        <v>33324491.249999993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0</v>
      </c>
      <c r="D5" s="51">
        <f>SUM(D6:D12)</f>
        <v>0</v>
      </c>
      <c r="E5" s="51">
        <f>SUM(E6:E12)</f>
        <v>0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24566096.349999998</v>
      </c>
      <c r="O5" s="11">
        <v>100</v>
      </c>
    </row>
    <row r="6" spans="1:15" ht="15">
      <c r="A6" s="12" t="s">
        <v>60</v>
      </c>
      <c r="B6" s="13">
        <v>32560.34</v>
      </c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32560.34</v>
      </c>
      <c r="O6" s="14">
        <f>(N6/N$5)*100</f>
        <v>0.1325417743873662</v>
      </c>
    </row>
    <row r="7" spans="1:15" ht="15">
      <c r="A7" s="12" t="s">
        <v>61</v>
      </c>
      <c r="B7" s="13">
        <v>0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/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1" ref="N8:N36">SUM(B8:M8)</f>
        <v>23828768.22</v>
      </c>
      <c r="O8" s="14">
        <f>(N8/N$5)*100</f>
        <v>96.99859465054976</v>
      </c>
    </row>
    <row r="9" spans="1:15" ht="15">
      <c r="A9" s="12" t="s">
        <v>45</v>
      </c>
      <c r="B9" s="50">
        <v>409577.88</v>
      </c>
      <c r="C9" s="50"/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1"/>
        <v>409577.88</v>
      </c>
      <c r="O9" s="14">
        <f>(N9/N$5)*100</f>
        <v>1.6672485288856242</v>
      </c>
    </row>
    <row r="10" spans="1:15" ht="15">
      <c r="A10" s="12" t="s">
        <v>2</v>
      </c>
      <c r="B10" s="13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1"/>
        <v>0</v>
      </c>
      <c r="O10" s="15">
        <f>(N10/N$5)*100</f>
        <v>0</v>
      </c>
    </row>
    <row r="11" spans="1:15" ht="15">
      <c r="A11" s="12" t="s">
        <v>3</v>
      </c>
      <c r="B11" s="50">
        <v>295189.91</v>
      </c>
      <c r="C11" s="50"/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295189.91</v>
      </c>
      <c r="O11" s="14">
        <f>(N11/N$5)*100</f>
        <v>1.2016150461772492</v>
      </c>
    </row>
    <row r="12" spans="1:15" ht="15">
      <c r="A12" s="12" t="s">
        <v>4</v>
      </c>
      <c r="B12" s="50">
        <v>0</v>
      </c>
      <c r="C12" s="50"/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1"/>
        <v>0</v>
      </c>
      <c r="O12" s="14">
        <f>(N12/N$5)*100</f>
        <v>0</v>
      </c>
    </row>
    <row r="13" spans="1:15" ht="15">
      <c r="A13" s="37" t="s">
        <v>5</v>
      </c>
      <c r="B13" s="52">
        <f>SUM(B14:B36)</f>
        <v>21616336.860000003</v>
      </c>
      <c r="C13" s="52">
        <f>SUM(C14:C36)</f>
        <v>0</v>
      </c>
      <c r="D13" s="52">
        <f>SUM(D14:D36)</f>
        <v>0</v>
      </c>
      <c r="E13" s="52">
        <f aca="true" t="shared" si="2" ref="E13:M13">SUM(E14:E36)</f>
        <v>0</v>
      </c>
      <c r="F13" s="52">
        <f t="shared" si="2"/>
        <v>0</v>
      </c>
      <c r="G13" s="52">
        <f t="shared" si="2"/>
        <v>0</v>
      </c>
      <c r="H13" s="52">
        <f>SUM(H14:H36)</f>
        <v>0</v>
      </c>
      <c r="I13" s="52">
        <f>SUM(I14:I36)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21616336.860000003</v>
      </c>
      <c r="O13" s="39">
        <v>100</v>
      </c>
    </row>
    <row r="14" spans="1:15" ht="15">
      <c r="A14" s="40" t="s">
        <v>6</v>
      </c>
      <c r="B14" s="53">
        <v>1046220.37</v>
      </c>
      <c r="C14" s="53"/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1"/>
        <v>1046220.37</v>
      </c>
      <c r="O14" s="42">
        <f>(N14/N$13)*100</f>
        <v>4.8399521934541125</v>
      </c>
    </row>
    <row r="15" spans="1:15" ht="15">
      <c r="A15" s="40" t="s">
        <v>7</v>
      </c>
      <c r="B15" s="53">
        <v>101000</v>
      </c>
      <c r="C15" s="53"/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1"/>
        <v>101000</v>
      </c>
      <c r="O15" s="42">
        <f aca="true" t="shared" si="3" ref="O15:O36">(N15/N$13)*100</f>
        <v>0.46723920271105546</v>
      </c>
    </row>
    <row r="16" spans="1:15" ht="15">
      <c r="A16" s="40" t="s">
        <v>8</v>
      </c>
      <c r="B16" s="53">
        <v>113448.8</v>
      </c>
      <c r="C16" s="53"/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1"/>
        <v>113448.8</v>
      </c>
      <c r="O16" s="42">
        <f t="shared" si="3"/>
        <v>0.5248289788170889</v>
      </c>
    </row>
    <row r="17" spans="1:15" ht="15">
      <c r="A17" s="40" t="s">
        <v>51</v>
      </c>
      <c r="B17" s="53">
        <v>42463.99</v>
      </c>
      <c r="C17" s="53"/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42463.99</v>
      </c>
      <c r="O17" s="42">
        <f>(N17/N$13)*100</f>
        <v>0.19644396862901217</v>
      </c>
    </row>
    <row r="18" spans="1:15" ht="15">
      <c r="A18" s="40" t="s">
        <v>64</v>
      </c>
      <c r="B18" s="53">
        <v>43227.4</v>
      </c>
      <c r="C18" s="53"/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43227.4</v>
      </c>
      <c r="O18" s="42"/>
    </row>
    <row r="19" spans="1:15" ht="15">
      <c r="A19" s="40" t="s">
        <v>9</v>
      </c>
      <c r="B19" s="54">
        <v>44168.2</v>
      </c>
      <c r="C19" s="54"/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1"/>
        <v>44168.2</v>
      </c>
      <c r="O19" s="42">
        <f t="shared" si="3"/>
        <v>0.20432786686319246</v>
      </c>
    </row>
    <row r="20" spans="1:15" ht="15">
      <c r="A20" s="40" t="s">
        <v>62</v>
      </c>
      <c r="B20" s="54">
        <v>524521.51</v>
      </c>
      <c r="C20" s="54"/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1"/>
        <v>524521.51</v>
      </c>
      <c r="O20" s="42">
        <f t="shared" si="3"/>
        <v>2.4265050706653355</v>
      </c>
    </row>
    <row r="21" spans="1:15" ht="15">
      <c r="A21" s="40" t="s">
        <v>10</v>
      </c>
      <c r="B21" s="54">
        <v>0</v>
      </c>
      <c r="C21" s="54"/>
      <c r="D21" s="53"/>
      <c r="E21" s="54"/>
      <c r="F21" s="53"/>
      <c r="G21" s="41"/>
      <c r="H21" s="41"/>
      <c r="I21" s="41"/>
      <c r="J21" s="41"/>
      <c r="K21" s="43"/>
      <c r="L21" s="43"/>
      <c r="M21" s="43"/>
      <c r="N21" s="43">
        <f t="shared" si="1"/>
        <v>0</v>
      </c>
      <c r="O21" s="43">
        <f t="shared" si="3"/>
        <v>0</v>
      </c>
    </row>
    <row r="22" spans="1:15" ht="15">
      <c r="A22" s="40" t="s">
        <v>11</v>
      </c>
      <c r="B22" s="54">
        <v>0</v>
      </c>
      <c r="C22" s="54"/>
      <c r="D22" s="54"/>
      <c r="E22" s="54"/>
      <c r="F22" s="54"/>
      <c r="G22" s="41"/>
      <c r="H22" s="41"/>
      <c r="I22" s="41"/>
      <c r="J22" s="41"/>
      <c r="K22" s="42"/>
      <c r="L22" s="42"/>
      <c r="M22" s="42"/>
      <c r="N22" s="42">
        <f t="shared" si="1"/>
        <v>0</v>
      </c>
      <c r="O22" s="42">
        <f t="shared" si="3"/>
        <v>0</v>
      </c>
    </row>
    <row r="23" spans="1:15" ht="15">
      <c r="A23" s="40" t="s">
        <v>12</v>
      </c>
      <c r="B23" s="53">
        <v>192.38</v>
      </c>
      <c r="C23" s="54"/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1"/>
        <v>192.38</v>
      </c>
      <c r="O23" s="42">
        <f t="shared" si="3"/>
        <v>0.0008899750278965628</v>
      </c>
    </row>
    <row r="24" spans="1:15" ht="15">
      <c r="A24" s="40" t="s">
        <v>13</v>
      </c>
      <c r="B24" s="53">
        <v>2710167.04</v>
      </c>
      <c r="C24" s="54"/>
      <c r="D24" s="53"/>
      <c r="E24" s="54"/>
      <c r="F24" s="53"/>
      <c r="G24" s="41"/>
      <c r="H24" s="41"/>
      <c r="I24" s="41"/>
      <c r="J24" s="41"/>
      <c r="K24" s="43"/>
      <c r="L24" s="42"/>
      <c r="M24" s="43"/>
      <c r="N24" s="43">
        <f t="shared" si="1"/>
        <v>2710167.04</v>
      </c>
      <c r="O24" s="43">
        <f t="shared" si="3"/>
        <v>12.537586999835455</v>
      </c>
    </row>
    <row r="25" spans="1:15" ht="15">
      <c r="A25" s="40" t="s">
        <v>52</v>
      </c>
      <c r="B25" s="54">
        <v>119142.03</v>
      </c>
      <c r="C25" s="53"/>
      <c r="D25" s="53"/>
      <c r="E25" s="54"/>
      <c r="F25" s="54"/>
      <c r="G25" s="41"/>
      <c r="H25" s="41"/>
      <c r="I25" s="41"/>
      <c r="J25" s="41"/>
      <c r="K25" s="42"/>
      <c r="L25" s="42"/>
      <c r="M25" s="42"/>
      <c r="N25" s="43">
        <f>SUM(B25:M25)</f>
        <v>119142.03</v>
      </c>
      <c r="O25" s="43">
        <f>(N25/N$13)*100</f>
        <v>0.5511666050156103</v>
      </c>
    </row>
    <row r="26" spans="1:15" ht="15">
      <c r="A26" s="40" t="s">
        <v>14</v>
      </c>
      <c r="B26" s="53">
        <v>8800771.06</v>
      </c>
      <c r="C26" s="53"/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1"/>
        <v>8800771.06</v>
      </c>
      <c r="O26" s="42">
        <f t="shared" si="3"/>
        <v>40.713517359573565</v>
      </c>
    </row>
    <row r="27" spans="1:15" ht="15">
      <c r="A27" s="40" t="s">
        <v>59</v>
      </c>
      <c r="B27" s="54">
        <v>365644.58</v>
      </c>
      <c r="C27" s="54"/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365644.58</v>
      </c>
      <c r="O27" s="42">
        <f>(N27/N$13)*100</f>
        <v>1.691519624107116</v>
      </c>
    </row>
    <row r="28" spans="1:15" ht="15">
      <c r="A28" s="40" t="s">
        <v>46</v>
      </c>
      <c r="B28" s="54">
        <v>0</v>
      </c>
      <c r="C28" s="54"/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/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1"/>
        <v>2029742.15</v>
      </c>
      <c r="O29" s="42">
        <f t="shared" si="3"/>
        <v>9.389852513614093</v>
      </c>
    </row>
    <row r="30" spans="1:15" ht="15">
      <c r="A30" s="40" t="s">
        <v>16</v>
      </c>
      <c r="B30" s="53">
        <v>23797</v>
      </c>
      <c r="C30" s="53"/>
      <c r="D30" s="53"/>
      <c r="E30" s="53"/>
      <c r="F30" s="53"/>
      <c r="G30" s="41"/>
      <c r="H30" s="41"/>
      <c r="I30" s="41"/>
      <c r="J30" s="41"/>
      <c r="K30" s="42"/>
      <c r="L30" s="42"/>
      <c r="M30" s="42"/>
      <c r="N30" s="42">
        <f t="shared" si="1"/>
        <v>23797</v>
      </c>
      <c r="O30" s="42">
        <f t="shared" si="3"/>
        <v>0.11008803274173252</v>
      </c>
    </row>
    <row r="31" spans="1:15" ht="15">
      <c r="A31" s="40" t="s">
        <v>53</v>
      </c>
      <c r="B31" s="53">
        <v>38909.47</v>
      </c>
      <c r="C31" s="53"/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>SUM(B31:M31)</f>
        <v>38909.47</v>
      </c>
      <c r="O31" s="42">
        <f>(N31/N$13)*100</f>
        <v>0.18000029446247257</v>
      </c>
    </row>
    <row r="32" spans="1:15" ht="15.75" customHeight="1">
      <c r="A32" s="40" t="s">
        <v>17</v>
      </c>
      <c r="B32" s="54">
        <v>4605841.32</v>
      </c>
      <c r="C32" s="54"/>
      <c r="D32" s="54"/>
      <c r="E32" s="54"/>
      <c r="F32" s="54"/>
      <c r="G32" s="41"/>
      <c r="H32" s="41"/>
      <c r="I32" s="41"/>
      <c r="J32" s="41"/>
      <c r="K32" s="43"/>
      <c r="L32" s="43"/>
      <c r="M32" s="43"/>
      <c r="N32" s="43">
        <f t="shared" si="1"/>
        <v>4605841.32</v>
      </c>
      <c r="O32" s="43">
        <f t="shared" si="3"/>
        <v>21.307224021489457</v>
      </c>
    </row>
    <row r="33" spans="1:15" ht="15.75" customHeight="1">
      <c r="A33" s="40" t="s">
        <v>18</v>
      </c>
      <c r="B33" s="54">
        <v>0</v>
      </c>
      <c r="C33" s="54"/>
      <c r="D33" s="54"/>
      <c r="E33" s="54"/>
      <c r="F33" s="54"/>
      <c r="G33" s="41"/>
      <c r="H33" s="41"/>
      <c r="I33" s="41"/>
      <c r="J33" s="41"/>
      <c r="K33" s="42"/>
      <c r="L33" s="42"/>
      <c r="M33" s="42"/>
      <c r="N33" s="42">
        <f t="shared" si="1"/>
        <v>0</v>
      </c>
      <c r="O33" s="42">
        <f t="shared" si="3"/>
        <v>0</v>
      </c>
    </row>
    <row r="34" spans="1:15" ht="15">
      <c r="A34" s="40" t="s">
        <v>19</v>
      </c>
      <c r="B34" s="53">
        <v>974762.06</v>
      </c>
      <c r="C34" s="53"/>
      <c r="D34" s="54"/>
      <c r="E34" s="54"/>
      <c r="F34" s="54"/>
      <c r="G34" s="54"/>
      <c r="H34" s="41"/>
      <c r="I34" s="41"/>
      <c r="J34" s="41"/>
      <c r="K34" s="41"/>
      <c r="L34" s="41"/>
      <c r="M34" s="41"/>
      <c r="N34" s="43">
        <f t="shared" si="1"/>
        <v>974762.06</v>
      </c>
      <c r="O34" s="43">
        <f t="shared" si="3"/>
        <v>4.509376710370158</v>
      </c>
    </row>
    <row r="35" spans="1:16" ht="15.75" customHeight="1">
      <c r="A35" s="40" t="s">
        <v>20</v>
      </c>
      <c r="B35" s="54">
        <v>32317.5</v>
      </c>
      <c r="C35" s="54"/>
      <c r="D35" s="54"/>
      <c r="E35" s="54"/>
      <c r="F35" s="54"/>
      <c r="G35" s="41"/>
      <c r="H35" s="41"/>
      <c r="I35" s="41"/>
      <c r="J35" s="41"/>
      <c r="K35" s="42"/>
      <c r="L35" s="42"/>
      <c r="M35" s="42"/>
      <c r="N35" s="42">
        <f>SUM(B35:M35)</f>
        <v>32317.5</v>
      </c>
      <c r="O35" s="42">
        <f>(N35/N$13)*100</f>
        <v>0.14950497954073796</v>
      </c>
      <c r="P35" s="9"/>
    </row>
    <row r="36" spans="1:16" ht="15.75" customHeight="1">
      <c r="A36" s="40" t="s">
        <v>63</v>
      </c>
      <c r="B36" s="54">
        <v>0</v>
      </c>
      <c r="C36" s="54"/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 t="shared" si="1"/>
        <v>0</v>
      </c>
      <c r="O36" s="42">
        <f t="shared" si="3"/>
        <v>0</v>
      </c>
      <c r="P36" s="9"/>
    </row>
    <row r="37" spans="1:15" ht="15">
      <c r="A37" s="20" t="s">
        <v>21</v>
      </c>
      <c r="B37" s="55">
        <f aca="true" t="shared" si="4" ref="B37:G37">SUM(B38)</f>
        <v>5929876.91</v>
      </c>
      <c r="C37" s="55">
        <f t="shared" si="4"/>
        <v>0</v>
      </c>
      <c r="D37" s="55">
        <f t="shared" si="4"/>
        <v>0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>SUM(H38)</f>
        <v>0</v>
      </c>
      <c r="I37" s="55">
        <f>SUM(I38)</f>
        <v>0</v>
      </c>
      <c r="J37" s="21">
        <f>SUM(J38)</f>
        <v>0</v>
      </c>
      <c r="K37" s="21">
        <f>SUM(K38)</f>
        <v>0</v>
      </c>
      <c r="L37" s="21">
        <f>SUM(L38)</f>
        <v>0</v>
      </c>
      <c r="M37" s="21">
        <f>SUM(M38)</f>
        <v>0</v>
      </c>
      <c r="N37" s="22">
        <f>SUM(B37:M37)</f>
        <v>5929876.91</v>
      </c>
      <c r="O37" s="22">
        <v>100</v>
      </c>
    </row>
    <row r="38" spans="1:15" ht="15">
      <c r="A38" s="23" t="s">
        <v>22</v>
      </c>
      <c r="B38" s="56">
        <v>5929876.91</v>
      </c>
      <c r="C38" s="56"/>
      <c r="D38" s="56"/>
      <c r="E38" s="56"/>
      <c r="F38" s="56"/>
      <c r="G38" s="24"/>
      <c r="H38" s="24"/>
      <c r="I38" s="24"/>
      <c r="J38" s="24"/>
      <c r="K38" s="25"/>
      <c r="L38" s="25"/>
      <c r="M38" s="25"/>
      <c r="N38" s="25">
        <f>SUM(B38:M38)</f>
        <v>5929876.91</v>
      </c>
      <c r="O38" s="25">
        <v>100</v>
      </c>
    </row>
    <row r="39" spans="1:15" ht="15">
      <c r="A39" s="26" t="s">
        <v>23</v>
      </c>
      <c r="B39" s="57">
        <f aca="true" t="shared" si="5" ref="B39:G39">SUM(B40:B41)</f>
        <v>5916005.07</v>
      </c>
      <c r="C39" s="57">
        <f t="shared" si="5"/>
        <v>0</v>
      </c>
      <c r="D39" s="57">
        <f t="shared" si="5"/>
        <v>0</v>
      </c>
      <c r="E39" s="57">
        <f t="shared" si="5"/>
        <v>0</v>
      </c>
      <c r="F39" s="57">
        <f t="shared" si="5"/>
        <v>0</v>
      </c>
      <c r="G39" s="57">
        <f t="shared" si="5"/>
        <v>0</v>
      </c>
      <c r="H39" s="57">
        <f>SUM(H40:H41)</f>
        <v>0</v>
      </c>
      <c r="I39" s="57">
        <f>SUM(I40:I41)</f>
        <v>0</v>
      </c>
      <c r="J39" s="27">
        <f>SUM(J40:J41)</f>
        <v>0</v>
      </c>
      <c r="K39" s="27">
        <f>SUM(K40:K41)</f>
        <v>0</v>
      </c>
      <c r="L39" s="27">
        <f>SUM(L40:L41)</f>
        <v>0</v>
      </c>
      <c r="M39" s="27">
        <f>SUM(M40:M41)</f>
        <v>0</v>
      </c>
      <c r="N39" s="28">
        <f>SUM(B39:M39)</f>
        <v>5916005.07</v>
      </c>
      <c r="O39" s="28">
        <v>100</v>
      </c>
    </row>
    <row r="40" spans="1:15" ht="15">
      <c r="A40" s="29" t="s">
        <v>22</v>
      </c>
      <c r="B40" s="58">
        <v>5916005.07</v>
      </c>
      <c r="C40" s="58"/>
      <c r="D40" s="58"/>
      <c r="E40" s="58"/>
      <c r="F40" s="58"/>
      <c r="G40" s="30"/>
      <c r="H40" s="30"/>
      <c r="I40" s="30"/>
      <c r="J40" s="30"/>
      <c r="K40" s="31"/>
      <c r="L40" s="31"/>
      <c r="M40" s="31"/>
      <c r="N40" s="31">
        <f>SUM(B40:M40)</f>
        <v>5916005.07</v>
      </c>
      <c r="O40" s="31">
        <v>100</v>
      </c>
    </row>
    <row r="41" spans="1:15" ht="15">
      <c r="A41" s="29" t="s">
        <v>47</v>
      </c>
      <c r="B41" s="30"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5" ht="15">
      <c r="A42" s="33" t="s">
        <v>49</v>
      </c>
      <c r="B42" s="59">
        <f aca="true" t="shared" si="6" ref="B42:M42">B4+B5-B13+B37-B39</f>
        <v>33324491.249999993</v>
      </c>
      <c r="C42" s="59">
        <f t="shared" si="6"/>
        <v>33324491.249999993</v>
      </c>
      <c r="D42" s="59">
        <f t="shared" si="6"/>
        <v>0</v>
      </c>
      <c r="E42" s="59">
        <f t="shared" si="6"/>
        <v>0</v>
      </c>
      <c r="F42" s="59">
        <f t="shared" si="6"/>
        <v>0</v>
      </c>
      <c r="G42" s="59">
        <f t="shared" si="6"/>
        <v>0</v>
      </c>
      <c r="H42" s="59">
        <f t="shared" si="6"/>
        <v>0</v>
      </c>
      <c r="I42" s="59">
        <f t="shared" si="6"/>
        <v>0</v>
      </c>
      <c r="J42" s="34">
        <f t="shared" si="6"/>
        <v>0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>M42</f>
        <v>0</v>
      </c>
      <c r="O42" s="35"/>
    </row>
    <row r="43" spans="1:15" ht="15">
      <c r="A43" s="6" t="s">
        <v>24</v>
      </c>
      <c r="B43" s="60">
        <f aca="true" t="shared" si="7" ref="B43:G43">SUM(B44:B47)</f>
        <v>6440125.48</v>
      </c>
      <c r="C43" s="60">
        <f t="shared" si="7"/>
        <v>0</v>
      </c>
      <c r="D43" s="60">
        <f t="shared" si="7"/>
        <v>0</v>
      </c>
      <c r="E43" s="60">
        <f t="shared" si="7"/>
        <v>0</v>
      </c>
      <c r="F43" s="60">
        <f t="shared" si="7"/>
        <v>0</v>
      </c>
      <c r="G43" s="60">
        <f t="shared" si="7"/>
        <v>0</v>
      </c>
      <c r="H43" s="60">
        <f>SUM(H44:H47)</f>
        <v>0</v>
      </c>
      <c r="I43" s="60">
        <f>SUM(I44:I47)</f>
        <v>0</v>
      </c>
      <c r="J43" s="7">
        <f>SUM(J44:J47)</f>
        <v>0</v>
      </c>
      <c r="K43" s="7">
        <f>SUM(K44:K47)</f>
        <v>0</v>
      </c>
      <c r="L43" s="7">
        <f>SUM(L44:L47)</f>
        <v>0</v>
      </c>
      <c r="M43" s="7">
        <f>SUM(M44:M47)</f>
        <v>0</v>
      </c>
      <c r="N43" s="7"/>
      <c r="O43" s="8"/>
    </row>
    <row r="44" spans="1:15" ht="15">
      <c r="A44" s="1" t="s">
        <v>25</v>
      </c>
      <c r="B44" s="61">
        <v>0</v>
      </c>
      <c r="C44" s="54"/>
      <c r="D44" s="61"/>
      <c r="E44" s="61"/>
      <c r="F44" s="61"/>
      <c r="G44" s="2"/>
      <c r="H44" s="2"/>
      <c r="I44" s="2"/>
      <c r="J44" s="2"/>
      <c r="K44" s="3"/>
      <c r="L44" s="3"/>
      <c r="M44" s="3"/>
      <c r="N44" s="3"/>
      <c r="O44" s="3"/>
    </row>
    <row r="45" spans="1:15" ht="16.5" customHeight="1">
      <c r="A45" s="1" t="s">
        <v>54</v>
      </c>
      <c r="B45" s="61">
        <v>1140125.48</v>
      </c>
      <c r="C45" s="61"/>
      <c r="D45" s="61"/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5">
      <c r="A46" s="1" t="s">
        <v>26</v>
      </c>
      <c r="B46" s="61">
        <v>300000</v>
      </c>
      <c r="C46" s="61"/>
      <c r="D46" s="61"/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27</v>
      </c>
      <c r="B47" s="61">
        <v>5000000</v>
      </c>
      <c r="C47" s="61"/>
      <c r="D47" s="61"/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6" t="s">
        <v>28</v>
      </c>
      <c r="B48" s="60">
        <f>SUM(B49:B52)</f>
        <v>8971629.79</v>
      </c>
      <c r="C48" s="60">
        <f aca="true" t="shared" si="8" ref="C48:M48">SUM(C49:C52)</f>
        <v>0</v>
      </c>
      <c r="D48" s="60">
        <f t="shared" si="8"/>
        <v>0</v>
      </c>
      <c r="E48" s="60">
        <f t="shared" si="8"/>
        <v>0</v>
      </c>
      <c r="F48" s="60">
        <f t="shared" si="8"/>
        <v>0</v>
      </c>
      <c r="G48" s="60">
        <f t="shared" si="8"/>
        <v>0</v>
      </c>
      <c r="H48" s="60">
        <f t="shared" si="8"/>
        <v>0</v>
      </c>
      <c r="I48" s="60">
        <f t="shared" si="8"/>
        <v>0</v>
      </c>
      <c r="J48" s="60">
        <f t="shared" si="8"/>
        <v>0</v>
      </c>
      <c r="K48" s="60">
        <f t="shared" si="8"/>
        <v>0</v>
      </c>
      <c r="L48" s="60">
        <f t="shared" si="8"/>
        <v>0</v>
      </c>
      <c r="M48" s="60">
        <f t="shared" si="8"/>
        <v>0</v>
      </c>
      <c r="N48" s="60"/>
      <c r="O48" s="8"/>
    </row>
    <row r="49" spans="1:15" ht="15">
      <c r="A49" s="1" t="s">
        <v>16</v>
      </c>
      <c r="B49" s="62">
        <v>1403168.94</v>
      </c>
      <c r="C49" s="62"/>
      <c r="D49" s="62"/>
      <c r="E49" s="62"/>
      <c r="F49" s="62"/>
      <c r="G49" s="2"/>
      <c r="H49" s="2"/>
      <c r="I49" s="2"/>
      <c r="J49" s="4"/>
      <c r="K49" s="5"/>
      <c r="L49" s="5"/>
      <c r="M49" s="5"/>
      <c r="N49" s="5"/>
      <c r="O49" s="8"/>
    </row>
    <row r="50" spans="1:15" ht="15">
      <c r="A50" s="1" t="s">
        <v>65</v>
      </c>
      <c r="B50" s="62">
        <v>2086427.34</v>
      </c>
      <c r="C50" s="62"/>
      <c r="D50" s="62"/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29</v>
      </c>
      <c r="B51" s="62">
        <v>77850.46</v>
      </c>
      <c r="C51" s="62"/>
      <c r="D51" s="62"/>
      <c r="E51" s="62"/>
      <c r="F51" s="62"/>
      <c r="G51" s="2"/>
      <c r="H51" s="2"/>
      <c r="I51" s="2"/>
      <c r="J51" s="4"/>
      <c r="K51" s="5"/>
      <c r="L51" s="5"/>
      <c r="M51" s="5"/>
      <c r="N51" s="5"/>
      <c r="O51" s="5"/>
    </row>
    <row r="52" spans="1:15" ht="15">
      <c r="A52" s="1" t="s">
        <v>30</v>
      </c>
      <c r="B52" s="61">
        <v>5404183.05</v>
      </c>
      <c r="C52" s="61"/>
      <c r="D52" s="62"/>
      <c r="E52" s="61"/>
      <c r="F52" s="61"/>
      <c r="G52" s="62"/>
      <c r="H52" s="2"/>
      <c r="I52" s="2"/>
      <c r="J52" s="2"/>
      <c r="K52" s="2"/>
      <c r="L52" s="3"/>
      <c r="M52" s="3"/>
      <c r="N52" s="3"/>
      <c r="O52" s="3"/>
    </row>
    <row r="53" spans="1:15" ht="15">
      <c r="A53" s="47" t="s">
        <v>50</v>
      </c>
      <c r="B53" s="63">
        <f>B4+B5-B13+B37-B39-B43-B48</f>
        <v>17912735.979999993</v>
      </c>
      <c r="C53" s="63">
        <f>C4+C5-C13+C37-C39-C43-C48</f>
        <v>33324491.249999993</v>
      </c>
      <c r="D53" s="63">
        <f>D4+D5-D13+D37-D39-D43-D48</f>
        <v>0</v>
      </c>
      <c r="E53" s="63">
        <f aca="true" t="shared" si="9" ref="E53:M53">E42-E43-E48</f>
        <v>0</v>
      </c>
      <c r="F53" s="63">
        <f t="shared" si="9"/>
        <v>0</v>
      </c>
      <c r="G53" s="63">
        <f t="shared" si="9"/>
        <v>0</v>
      </c>
      <c r="H53" s="63">
        <f t="shared" si="9"/>
        <v>0</v>
      </c>
      <c r="I53" s="63">
        <f t="shared" si="9"/>
        <v>0</v>
      </c>
      <c r="J53" s="48">
        <f t="shared" si="9"/>
        <v>0</v>
      </c>
      <c r="K53" s="48">
        <f t="shared" si="9"/>
        <v>0</v>
      </c>
      <c r="L53" s="48">
        <f t="shared" si="9"/>
        <v>0</v>
      </c>
      <c r="M53" s="48">
        <f t="shared" si="9"/>
        <v>0</v>
      </c>
      <c r="N53" s="49">
        <f>M53</f>
        <v>0</v>
      </c>
      <c r="O53" s="49"/>
    </row>
    <row r="54" spans="1:15" ht="15">
      <c r="A54" s="66" t="s">
        <v>57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6" ht="15">
      <c r="C56" s="64"/>
    </row>
  </sheetData>
  <sheetProtection/>
  <mergeCells count="2">
    <mergeCell ref="A2:O2"/>
    <mergeCell ref="A54:O5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2017-03-02T17:22:26Z</dcterms:modified>
  <cp:category/>
  <cp:version/>
  <cp:contentType/>
  <cp:contentStatus/>
</cp:coreProperties>
</file>