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" i="1"/>
  <c r="I12"/>
  <c r="I5"/>
  <c r="H12"/>
  <c r="H5"/>
  <c r="N6"/>
  <c r="H45"/>
  <c r="I45"/>
  <c r="J45"/>
  <c r="K45"/>
  <c r="L45"/>
  <c r="M45"/>
  <c r="H40"/>
  <c r="I40"/>
  <c r="J40"/>
  <c r="K40"/>
  <c r="L40"/>
  <c r="M40"/>
  <c r="H36"/>
  <c r="I36"/>
  <c r="J36"/>
  <c r="K36"/>
  <c r="L36"/>
  <c r="M36"/>
  <c r="H34"/>
  <c r="I34"/>
  <c r="J34"/>
  <c r="K34"/>
  <c r="L34"/>
  <c r="M34"/>
  <c r="J12"/>
  <c r="K12"/>
  <c r="L12"/>
  <c r="M12"/>
  <c r="J5"/>
  <c r="J39" s="1"/>
  <c r="J49" s="1"/>
  <c r="K5"/>
  <c r="L5"/>
  <c r="L39" s="1"/>
  <c r="L49" s="1"/>
  <c r="M5"/>
  <c r="G38"/>
  <c r="G36" s="1"/>
  <c r="G45"/>
  <c r="G40"/>
  <c r="G34"/>
  <c r="G12"/>
  <c r="G5"/>
  <c r="F45"/>
  <c r="F40"/>
  <c r="F38"/>
  <c r="F36" s="1"/>
  <c r="N25"/>
  <c r="N21"/>
  <c r="F34"/>
  <c r="F12"/>
  <c r="F5"/>
  <c r="D5"/>
  <c r="C45"/>
  <c r="C40"/>
  <c r="C36"/>
  <c r="C34"/>
  <c r="C12"/>
  <c r="D12"/>
  <c r="C5"/>
  <c r="E5"/>
  <c r="N35"/>
  <c r="N37"/>
  <c r="N23"/>
  <c r="N29"/>
  <c r="E45"/>
  <c r="E38"/>
  <c r="E34"/>
  <c r="D45"/>
  <c r="D40"/>
  <c r="D36"/>
  <c r="D34"/>
  <c r="N16"/>
  <c r="B45"/>
  <c r="B40"/>
  <c r="B36"/>
  <c r="B34"/>
  <c r="B12"/>
  <c r="B49" s="1"/>
  <c r="B5"/>
  <c r="I39"/>
  <c r="I49" s="1"/>
  <c r="K39"/>
  <c r="K49" s="1"/>
  <c r="C39" l="1"/>
  <c r="D4" s="1"/>
  <c r="D49" s="1"/>
  <c r="E36"/>
  <c r="N5"/>
  <c r="O6" s="1"/>
  <c r="N36"/>
  <c r="N34"/>
  <c r="E40"/>
  <c r="E12"/>
  <c r="B39"/>
  <c r="C4" s="1"/>
  <c r="C49" s="1"/>
  <c r="M4"/>
  <c r="M39" s="1"/>
  <c r="M49" s="1"/>
  <c r="N26"/>
  <c r="N7"/>
  <c r="N8"/>
  <c r="N9"/>
  <c r="N10"/>
  <c r="N11"/>
  <c r="N13"/>
  <c r="N14"/>
  <c r="N15"/>
  <c r="N17"/>
  <c r="N18"/>
  <c r="N19"/>
  <c r="N20"/>
  <c r="N22"/>
  <c r="N24"/>
  <c r="N27"/>
  <c r="N28"/>
  <c r="N30"/>
  <c r="N31"/>
  <c r="N32"/>
  <c r="N33"/>
  <c r="D39" l="1"/>
  <c r="E4" s="1"/>
  <c r="E39" s="1"/>
  <c r="F4" s="1"/>
  <c r="F39" s="1"/>
  <c r="N12"/>
  <c r="O25" s="1"/>
  <c r="O9"/>
  <c r="O11"/>
  <c r="O7"/>
  <c r="O10"/>
  <c r="O8"/>
  <c r="G4" l="1"/>
  <c r="G39" s="1"/>
  <c r="F49"/>
  <c r="O16"/>
  <c r="O21"/>
  <c r="E49"/>
  <c r="O27"/>
  <c r="O28"/>
  <c r="O17"/>
  <c r="O20"/>
  <c r="O33"/>
  <c r="O22"/>
  <c r="O32"/>
  <c r="O23"/>
  <c r="O18"/>
  <c r="O24"/>
  <c r="O30"/>
  <c r="O14"/>
  <c r="O19"/>
  <c r="O26"/>
  <c r="O31"/>
  <c r="O15"/>
  <c r="O13"/>
  <c r="O29"/>
  <c r="G49" l="1"/>
  <c r="H4"/>
  <c r="H39" s="1"/>
  <c r="H49" s="1"/>
</calcChain>
</file>

<file path=xl/sharedStrings.xml><?xml version="1.0" encoding="utf-8"?>
<sst xmlns="http://schemas.openxmlformats.org/spreadsheetml/2006/main" count="64" uniqueCount="63">
  <si>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</si>
  <si>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</si>
  <si>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</si>
  <si>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</si>
  <si>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</si>
  <si>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</si>
  <si>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</si>
  <si>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</si>
  <si>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</si>
  <si>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</si>
  <si>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</si>
  <si>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</si>
  <si>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</si>
  <si>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</si>
  <si>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</si>
  <si>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</si>
  <si>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</si>
  <si>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</si>
  <si>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</si>
  <si>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</si>
  <si>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</si>
  <si>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</si>
  <si>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</si>
  <si>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</si>
  <si>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</si>
  <si>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</si>
  <si>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</si>
  <si>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</si>
  <si>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</si>
  <si>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</si>
  <si>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</si>
  <si>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</si>
  <si>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</si>
  <si>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</si>
  <si>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</si>
  <si>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</si>
  <si>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</si>
  <si>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</si>
  <si>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</si>
  <si>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</si>
  <si>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</si>
  <si>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</si>
  <si>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</si>
  <si>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</si>
  <si>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</si>
  <si>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</si>
  <si>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</si>
  <si>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</si>
  <si>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</si>
  <si>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</si>
  <si>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</si>
  <si>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</si>
  <si>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</si>
  <si>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</si>
  <si>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</si>
  <si>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</si>
  <si>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</si>
  <si>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</si>
  <si>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</si>
  <si>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</si>
  <si>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Devolução saldo Convênio PROMOEX</t>
  </si>
  <si>
    <t>Indenização Auxílio-Saúde</t>
  </si>
  <si>
    <t>Alienação Conta Mov. TCE com o Banco do Brasil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</si>
</sst>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7" fillId="5" borderId="5" xfId="0" applyNumberFormat="1" applyFont="1" applyFill="1" applyBorder="1" applyAlignment="1">
      <alignment horizontal="right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4" fontId="7" fillId="8" borderId="5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zoomScaleNormal="10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H4" sqref="H4:I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1" t="s">
        <v>49</v>
      </c>
    </row>
    <row r="2" spans="1:15" s="39" customFormat="1" ht="30" customHeight="1" thickBot="1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thickBot="1">
      <c r="A3" s="48" t="s">
        <v>32</v>
      </c>
      <c r="B3" s="49" t="s">
        <v>56</v>
      </c>
      <c r="C3" s="49" t="s">
        <v>57</v>
      </c>
      <c r="D3" s="49" t="s">
        <v>33</v>
      </c>
      <c r="E3" s="49" t="s">
        <v>34</v>
      </c>
      <c r="F3" s="49" t="s">
        <v>35</v>
      </c>
      <c r="G3" s="49" t="s">
        <v>36</v>
      </c>
      <c r="H3" s="49" t="s">
        <v>37</v>
      </c>
      <c r="I3" s="49" t="s">
        <v>38</v>
      </c>
      <c r="J3" s="49" t="s">
        <v>39</v>
      </c>
      <c r="K3" s="49" t="s">
        <v>40</v>
      </c>
      <c r="L3" s="49" t="s">
        <v>41</v>
      </c>
      <c r="M3" s="49" t="s">
        <v>42</v>
      </c>
      <c r="N3" s="49" t="s">
        <v>43</v>
      </c>
      <c r="O3" s="50" t="s">
        <v>44</v>
      </c>
    </row>
    <row r="4" spans="1:15">
      <c r="A4" s="18" t="s">
        <v>45</v>
      </c>
      <c r="B4" s="19">
        <v>55895174.979999997</v>
      </c>
      <c r="C4" s="19">
        <f t="shared" ref="C4:I4" si="0">B39</f>
        <v>60958123.719999984</v>
      </c>
      <c r="D4" s="19">
        <f t="shared" si="0"/>
        <v>66028705.059999987</v>
      </c>
      <c r="E4" s="19">
        <f t="shared" si="0"/>
        <v>69982908.729999989</v>
      </c>
      <c r="F4" s="19">
        <f t="shared" si="0"/>
        <v>73381508.509999976</v>
      </c>
      <c r="G4" s="19">
        <f t="shared" si="0"/>
        <v>77397639.879999995</v>
      </c>
      <c r="H4" s="19">
        <f t="shared" si="0"/>
        <v>81820032.049999997</v>
      </c>
      <c r="I4" s="19">
        <f t="shared" si="0"/>
        <v>82767801.210000008</v>
      </c>
      <c r="J4" s="19"/>
      <c r="K4" s="19"/>
      <c r="L4" s="19"/>
      <c r="M4" s="19">
        <f>L39</f>
        <v>0</v>
      </c>
      <c r="N4" s="19"/>
      <c r="O4" s="20"/>
    </row>
    <row r="5" spans="1:15">
      <c r="A5" s="10" t="s">
        <v>0</v>
      </c>
      <c r="B5" s="57">
        <f>SUM(B7:B11)</f>
        <v>18788299.469999999</v>
      </c>
      <c r="C5" s="57">
        <f t="shared" ref="C5:M5" si="1">SUM(C7:C11)</f>
        <v>18578247.23</v>
      </c>
      <c r="D5" s="57">
        <f t="shared" si="1"/>
        <v>17335949.539999999</v>
      </c>
      <c r="E5" s="57">
        <f t="shared" si="1"/>
        <v>17199592.140000001</v>
      </c>
      <c r="F5" s="57">
        <f t="shared" si="1"/>
        <v>18290596.289999999</v>
      </c>
      <c r="G5" s="57">
        <f t="shared" si="1"/>
        <v>18926909.219999999</v>
      </c>
      <c r="H5" s="57">
        <f>SUM(H6:H11)</f>
        <v>19686544.939999998</v>
      </c>
      <c r="I5" s="57">
        <f>SUM(I6:I11)</f>
        <v>18327978.77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2">
        <f>SUM(B5:M5)</f>
        <v>147134117.59999999</v>
      </c>
      <c r="O5" s="12">
        <v>100</v>
      </c>
    </row>
    <row r="6" spans="1:15">
      <c r="A6" s="13" t="s">
        <v>62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101646.42</v>
      </c>
      <c r="I6" s="15">
        <v>33441.54</v>
      </c>
      <c r="J6" s="15"/>
      <c r="K6" s="16"/>
      <c r="L6" s="16"/>
      <c r="M6" s="16"/>
      <c r="N6" s="16">
        <f t="shared" ref="N6" si="2">SUM(B6:M6)</f>
        <v>135087.96</v>
      </c>
      <c r="O6" s="16">
        <f>(N6/N$5)*100</f>
        <v>9.1812804673387316E-2</v>
      </c>
    </row>
    <row r="7" spans="1:15">
      <c r="A7" s="13" t="s">
        <v>1</v>
      </c>
      <c r="B7" s="54">
        <v>15170982.640000001</v>
      </c>
      <c r="C7" s="54">
        <v>14817527.939999999</v>
      </c>
      <c r="D7" s="54">
        <v>13331224.58</v>
      </c>
      <c r="E7" s="54">
        <v>13270620.76</v>
      </c>
      <c r="F7" s="54">
        <v>14282505.4</v>
      </c>
      <c r="G7" s="15">
        <v>15004310.689999999</v>
      </c>
      <c r="H7" s="15">
        <v>14506800.52</v>
      </c>
      <c r="I7" s="15">
        <v>14019502.85</v>
      </c>
      <c r="J7" s="15"/>
      <c r="K7" s="16"/>
      <c r="L7" s="16"/>
      <c r="M7" s="16"/>
      <c r="N7" s="16">
        <f t="shared" ref="N7:N33" si="3">SUM(B7:M7)</f>
        <v>114403475.37999998</v>
      </c>
      <c r="O7" s="16">
        <f>(N7/N$5)*100</f>
        <v>77.754552952169931</v>
      </c>
    </row>
    <row r="8" spans="1:15">
      <c r="A8" s="13" t="s">
        <v>46</v>
      </c>
      <c r="B8" s="54">
        <v>433970.26</v>
      </c>
      <c r="C8" s="54">
        <v>589048.55000000005</v>
      </c>
      <c r="D8" s="54">
        <v>771107.71</v>
      </c>
      <c r="E8" s="54">
        <v>650672.88</v>
      </c>
      <c r="F8" s="54">
        <v>716181.34</v>
      </c>
      <c r="G8" s="15">
        <v>435041.98</v>
      </c>
      <c r="H8" s="15">
        <v>651795.03</v>
      </c>
      <c r="I8" s="15">
        <v>641378.54</v>
      </c>
      <c r="J8" s="15"/>
      <c r="K8" s="16"/>
      <c r="L8" s="16"/>
      <c r="M8" s="16"/>
      <c r="N8" s="16">
        <f t="shared" si="3"/>
        <v>4889196.29</v>
      </c>
      <c r="O8" s="16">
        <f t="shared" ref="O8:O11" si="4">(N8/N$5)*100</f>
        <v>3.3229521267744366</v>
      </c>
    </row>
    <row r="9" spans="1:15">
      <c r="A9" s="13" t="s">
        <v>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400</v>
      </c>
      <c r="J9" s="14"/>
      <c r="K9" s="17"/>
      <c r="L9" s="17"/>
      <c r="M9" s="17"/>
      <c r="N9" s="17">
        <f t="shared" si="3"/>
        <v>400</v>
      </c>
      <c r="O9" s="17">
        <f t="shared" si="4"/>
        <v>2.7186080735363042E-4</v>
      </c>
    </row>
    <row r="10" spans="1:15">
      <c r="A10" s="13" t="s">
        <v>3</v>
      </c>
      <c r="B10" s="54">
        <v>304307.5</v>
      </c>
      <c r="C10" s="54">
        <v>282011.15999999997</v>
      </c>
      <c r="D10" s="54">
        <v>337178.96</v>
      </c>
      <c r="E10" s="15">
        <v>396613.14</v>
      </c>
      <c r="F10" s="54">
        <v>409569.13</v>
      </c>
      <c r="G10" s="15">
        <v>441240.19</v>
      </c>
      <c r="H10" s="54">
        <v>530973.13</v>
      </c>
      <c r="I10" s="15">
        <v>552940.03</v>
      </c>
      <c r="J10" s="15"/>
      <c r="K10" s="16"/>
      <c r="L10" s="16"/>
      <c r="M10" s="16"/>
      <c r="N10" s="16">
        <f>SUM(B10:M10)</f>
        <v>3254833.2399999993</v>
      </c>
      <c r="O10" s="16">
        <f t="shared" si="4"/>
        <v>2.2121539810695809</v>
      </c>
    </row>
    <row r="11" spans="1:15">
      <c r="A11" s="13" t="s">
        <v>4</v>
      </c>
      <c r="B11" s="54">
        <v>2879039.07</v>
      </c>
      <c r="C11" s="54">
        <v>2889659.58</v>
      </c>
      <c r="D11" s="54">
        <v>2896438.29</v>
      </c>
      <c r="E11" s="54">
        <v>2881685.36</v>
      </c>
      <c r="F11" s="54">
        <v>2882340.42</v>
      </c>
      <c r="G11" s="15">
        <v>3046316.36</v>
      </c>
      <c r="H11" s="54">
        <v>3895329.84</v>
      </c>
      <c r="I11" s="15">
        <v>3080315.81</v>
      </c>
      <c r="J11" s="15"/>
      <c r="K11" s="16"/>
      <c r="L11" s="16"/>
      <c r="M11" s="16"/>
      <c r="N11" s="16">
        <f t="shared" si="3"/>
        <v>24451124.73</v>
      </c>
      <c r="O11" s="16">
        <f t="shared" si="4"/>
        <v>16.618256274505296</v>
      </c>
    </row>
    <row r="12" spans="1:15">
      <c r="A12" s="40" t="s">
        <v>5</v>
      </c>
      <c r="B12" s="58">
        <f>SUM(B13:B33)</f>
        <v>13729378.460000001</v>
      </c>
      <c r="C12" s="58">
        <f t="shared" ref="C12:D12" si="5">SUM(C13:C33)</f>
        <v>13540478.039999999</v>
      </c>
      <c r="D12" s="58">
        <f t="shared" si="5"/>
        <v>13452896.430000002</v>
      </c>
      <c r="E12" s="58">
        <f t="shared" ref="E12:M12" si="6">SUM(E13:E33)</f>
        <v>13729967.4</v>
      </c>
      <c r="F12" s="58">
        <f t="shared" si="6"/>
        <v>14273974.739999998</v>
      </c>
      <c r="G12" s="58">
        <f t="shared" si="6"/>
        <v>14506287.759999998</v>
      </c>
      <c r="H12" s="58">
        <f>SUM(H13:H33)</f>
        <v>18736085.399999999</v>
      </c>
      <c r="I12" s="58">
        <f>SUM(I13:I33)</f>
        <v>14726721.270000001</v>
      </c>
      <c r="J12" s="41">
        <f t="shared" si="6"/>
        <v>0</v>
      </c>
      <c r="K12" s="41">
        <f t="shared" si="6"/>
        <v>0</v>
      </c>
      <c r="L12" s="41">
        <f t="shared" si="6"/>
        <v>0</v>
      </c>
      <c r="M12" s="41">
        <f t="shared" si="6"/>
        <v>0</v>
      </c>
      <c r="N12" s="42">
        <f t="shared" si="3"/>
        <v>116695789.49999999</v>
      </c>
      <c r="O12" s="42">
        <v>100</v>
      </c>
    </row>
    <row r="13" spans="1:15">
      <c r="A13" s="43" t="s">
        <v>6</v>
      </c>
      <c r="B13" s="59">
        <v>782721.21</v>
      </c>
      <c r="C13" s="59">
        <v>781064.26</v>
      </c>
      <c r="D13" s="59">
        <v>775857.5</v>
      </c>
      <c r="E13" s="59">
        <v>776863.13</v>
      </c>
      <c r="F13" s="59">
        <v>776235.28</v>
      </c>
      <c r="G13" s="44">
        <v>829833.8</v>
      </c>
      <c r="H13" s="44">
        <v>826487.02</v>
      </c>
      <c r="I13" s="44">
        <v>824989.38</v>
      </c>
      <c r="J13" s="44"/>
      <c r="K13" s="45"/>
      <c r="L13" s="45"/>
      <c r="M13" s="45"/>
      <c r="N13" s="45">
        <f t="shared" si="3"/>
        <v>6374051.5799999991</v>
      </c>
      <c r="O13" s="45">
        <f>(N13/N$12)*100</f>
        <v>5.4621093077227094</v>
      </c>
    </row>
    <row r="14" spans="1:15">
      <c r="A14" s="43" t="s">
        <v>7</v>
      </c>
      <c r="B14" s="59">
        <v>66000</v>
      </c>
      <c r="C14" s="59">
        <v>167500</v>
      </c>
      <c r="D14" s="59">
        <v>19728.72</v>
      </c>
      <c r="E14" s="60">
        <v>0</v>
      </c>
      <c r="F14" s="59">
        <v>158347.25</v>
      </c>
      <c r="G14" s="44">
        <v>3563</v>
      </c>
      <c r="H14" s="44">
        <v>156545.42000000001</v>
      </c>
      <c r="I14" s="44">
        <v>0</v>
      </c>
      <c r="J14" s="44"/>
      <c r="K14" s="45"/>
      <c r="L14" s="45"/>
      <c r="M14" s="45"/>
      <c r="N14" s="45">
        <f t="shared" si="3"/>
        <v>571684.39</v>
      </c>
      <c r="O14" s="45">
        <f t="shared" ref="O14:O33" si="7">(N14/N$12)*100</f>
        <v>0.48989290226276766</v>
      </c>
    </row>
    <row r="15" spans="1:15">
      <c r="A15" s="43" t="s">
        <v>8</v>
      </c>
      <c r="B15" s="59">
        <v>38712.47</v>
      </c>
      <c r="C15" s="59">
        <v>69202.5</v>
      </c>
      <c r="D15" s="59">
        <v>73966.2</v>
      </c>
      <c r="E15" s="59">
        <v>59280.72</v>
      </c>
      <c r="F15" s="59">
        <v>60748.35</v>
      </c>
      <c r="G15" s="44">
        <v>54995.57</v>
      </c>
      <c r="H15" s="44">
        <v>69762.429999999993</v>
      </c>
      <c r="I15" s="44">
        <v>61732.12</v>
      </c>
      <c r="J15" s="44"/>
      <c r="K15" s="45"/>
      <c r="L15" s="45"/>
      <c r="M15" s="45"/>
      <c r="N15" s="45">
        <f t="shared" si="3"/>
        <v>488400.36</v>
      </c>
      <c r="O15" s="45">
        <f t="shared" si="7"/>
        <v>0.41852440614406239</v>
      </c>
    </row>
    <row r="16" spans="1:15">
      <c r="A16" s="43" t="s">
        <v>52</v>
      </c>
      <c r="B16" s="59">
        <v>42463.99</v>
      </c>
      <c r="C16" s="59">
        <v>42930.87</v>
      </c>
      <c r="D16" s="59">
        <v>42463.99</v>
      </c>
      <c r="E16" s="59">
        <v>42463.99</v>
      </c>
      <c r="F16" s="59">
        <v>42682.84</v>
      </c>
      <c r="G16" s="44">
        <v>42609.89</v>
      </c>
      <c r="H16" s="44">
        <v>43237.26</v>
      </c>
      <c r="I16" s="44">
        <v>42901.760000000002</v>
      </c>
      <c r="J16" s="44"/>
      <c r="K16" s="45"/>
      <c r="L16" s="45"/>
      <c r="M16" s="45"/>
      <c r="N16" s="45">
        <f t="shared" ref="N16" si="8">SUM(B16:M16)</f>
        <v>341754.59</v>
      </c>
      <c r="O16" s="45">
        <f t="shared" ref="O16" si="9">(N16/N$12)*100</f>
        <v>0.29285940089552254</v>
      </c>
    </row>
    <row r="17" spans="1:15">
      <c r="A17" s="43" t="s">
        <v>9</v>
      </c>
      <c r="B17" s="60">
        <v>0</v>
      </c>
      <c r="C17" s="60">
        <v>37415</v>
      </c>
      <c r="D17" s="60">
        <v>32155.42</v>
      </c>
      <c r="E17" s="60">
        <v>43691.59</v>
      </c>
      <c r="F17" s="60">
        <v>42288</v>
      </c>
      <c r="G17" s="44">
        <v>36285.129999999997</v>
      </c>
      <c r="H17" s="44">
        <v>29810.17</v>
      </c>
      <c r="I17" s="44">
        <v>26957.99</v>
      </c>
      <c r="J17" s="44"/>
      <c r="K17" s="45"/>
      <c r="L17" s="45"/>
      <c r="M17" s="45"/>
      <c r="N17" s="45">
        <f t="shared" si="3"/>
        <v>248603.3</v>
      </c>
      <c r="O17" s="45">
        <f t="shared" si="7"/>
        <v>0.21303536405655837</v>
      </c>
    </row>
    <row r="18" spans="1:15">
      <c r="A18" s="43" t="s">
        <v>10</v>
      </c>
      <c r="B18" s="59">
        <v>2071.1799999999998</v>
      </c>
      <c r="C18" s="60">
        <v>0</v>
      </c>
      <c r="D18" s="59">
        <v>1830.53</v>
      </c>
      <c r="E18" s="59">
        <v>5029.41</v>
      </c>
      <c r="F18" s="59">
        <v>2789.76</v>
      </c>
      <c r="G18" s="44">
        <v>816.18</v>
      </c>
      <c r="H18" s="44">
        <v>2833437.22</v>
      </c>
      <c r="I18" s="44">
        <v>24443.53</v>
      </c>
      <c r="J18" s="44"/>
      <c r="K18" s="46"/>
      <c r="L18" s="46"/>
      <c r="M18" s="46"/>
      <c r="N18" s="46">
        <f t="shared" si="3"/>
        <v>2870417.81</v>
      </c>
      <c r="O18" s="46">
        <f t="shared" si="7"/>
        <v>2.459744110990397</v>
      </c>
    </row>
    <row r="19" spans="1:15">
      <c r="A19" s="43" t="s">
        <v>11</v>
      </c>
      <c r="B19" s="60">
        <v>0</v>
      </c>
      <c r="C19" s="60">
        <v>1767.8</v>
      </c>
      <c r="D19" s="60">
        <v>5585.7</v>
      </c>
      <c r="E19" s="60">
        <v>16684.150000000001</v>
      </c>
      <c r="F19" s="60">
        <v>0</v>
      </c>
      <c r="G19" s="44">
        <v>9247.6299999999992</v>
      </c>
      <c r="H19" s="44">
        <v>15157.4</v>
      </c>
      <c r="I19" s="44">
        <v>173666</v>
      </c>
      <c r="J19" s="44"/>
      <c r="K19" s="45"/>
      <c r="L19" s="45"/>
      <c r="M19" s="45"/>
      <c r="N19" s="45">
        <f t="shared" si="3"/>
        <v>222108.68</v>
      </c>
      <c r="O19" s="45">
        <f t="shared" si="7"/>
        <v>0.19033135724232794</v>
      </c>
    </row>
    <row r="20" spans="1:15">
      <c r="A20" s="43" t="s">
        <v>12</v>
      </c>
      <c r="B20" s="59">
        <v>325985.5</v>
      </c>
      <c r="C20" s="59">
        <v>73144.52</v>
      </c>
      <c r="D20" s="59">
        <v>252330.55</v>
      </c>
      <c r="E20" s="59">
        <v>299557.67</v>
      </c>
      <c r="F20" s="60">
        <v>0</v>
      </c>
      <c r="G20" s="44">
        <v>22200</v>
      </c>
      <c r="H20" s="44">
        <v>8902.11</v>
      </c>
      <c r="I20" s="44">
        <v>0</v>
      </c>
      <c r="J20" s="44"/>
      <c r="K20" s="45"/>
      <c r="L20" s="45"/>
      <c r="M20" s="45"/>
      <c r="N20" s="45">
        <f t="shared" si="3"/>
        <v>982120.35</v>
      </c>
      <c r="O20" s="45">
        <f t="shared" si="7"/>
        <v>0.84160735722174462</v>
      </c>
    </row>
    <row r="21" spans="1:15">
      <c r="A21" s="43" t="s">
        <v>60</v>
      </c>
      <c r="B21" s="60">
        <v>0</v>
      </c>
      <c r="C21" s="60">
        <v>0</v>
      </c>
      <c r="D21" s="60">
        <v>0</v>
      </c>
      <c r="E21" s="60">
        <v>0</v>
      </c>
      <c r="F21" s="60">
        <v>455853.36</v>
      </c>
      <c r="G21" s="60">
        <v>0</v>
      </c>
      <c r="H21" s="44">
        <v>0</v>
      </c>
      <c r="I21" s="44">
        <v>0</v>
      </c>
      <c r="J21" s="44"/>
      <c r="K21" s="45"/>
      <c r="L21" s="45"/>
      <c r="M21" s="45"/>
      <c r="N21" s="45">
        <f t="shared" ref="N21" si="10">SUM(B21:M21)</f>
        <v>455853.36</v>
      </c>
      <c r="O21" s="45">
        <f t="shared" ref="O21" si="11">(N21/N$12)*100</f>
        <v>0.39063393971039545</v>
      </c>
    </row>
    <row r="22" spans="1:15">
      <c r="A22" s="43" t="s">
        <v>13</v>
      </c>
      <c r="B22" s="59">
        <v>1806421.08</v>
      </c>
      <c r="C22" s="59">
        <v>14057.07</v>
      </c>
      <c r="D22" s="59">
        <v>4622.74</v>
      </c>
      <c r="E22" s="60">
        <v>0</v>
      </c>
      <c r="F22" s="59">
        <v>6951.03</v>
      </c>
      <c r="G22" s="44">
        <v>24981.84</v>
      </c>
      <c r="H22" s="44">
        <v>32003.08</v>
      </c>
      <c r="I22" s="44">
        <v>14030.28</v>
      </c>
      <c r="J22" s="44"/>
      <c r="K22" s="46"/>
      <c r="L22" s="46"/>
      <c r="M22" s="46"/>
      <c r="N22" s="46">
        <f t="shared" si="3"/>
        <v>1903067.1200000003</v>
      </c>
      <c r="O22" s="46">
        <f t="shared" si="7"/>
        <v>1.6307933029580304</v>
      </c>
    </row>
    <row r="23" spans="1:15">
      <c r="A23" s="43" t="s">
        <v>53</v>
      </c>
      <c r="B23" s="59">
        <v>99913.88</v>
      </c>
      <c r="C23" s="59">
        <v>41361.730000000003</v>
      </c>
      <c r="D23" s="59">
        <v>33764.68</v>
      </c>
      <c r="E23" s="59">
        <v>57906.43</v>
      </c>
      <c r="F23" s="60">
        <v>0</v>
      </c>
      <c r="G23" s="44">
        <v>72256.42</v>
      </c>
      <c r="H23" s="44">
        <v>141811.65</v>
      </c>
      <c r="I23" s="44">
        <v>0</v>
      </c>
      <c r="J23" s="44"/>
      <c r="K23" s="46"/>
      <c r="L23" s="46"/>
      <c r="M23" s="46"/>
      <c r="N23" s="46">
        <f t="shared" ref="N23" si="12">SUM(B23:M23)</f>
        <v>447014.79000000004</v>
      </c>
      <c r="O23" s="46">
        <f t="shared" ref="O23" si="13">(N23/N$12)*100</f>
        <v>0.38305991322848892</v>
      </c>
    </row>
    <row r="24" spans="1:15">
      <c r="A24" s="43" t="s">
        <v>14</v>
      </c>
      <c r="B24" s="59">
        <v>8737367.5800000001</v>
      </c>
      <c r="C24" s="59">
        <v>8644744.5199999996</v>
      </c>
      <c r="D24" s="59">
        <v>8698755.9800000004</v>
      </c>
      <c r="E24" s="59">
        <v>8637366.2799999993</v>
      </c>
      <c r="F24" s="59">
        <v>8690860.7799999993</v>
      </c>
      <c r="G24" s="44">
        <v>9206539.4399999995</v>
      </c>
      <c r="H24" s="44">
        <v>9252107.4800000004</v>
      </c>
      <c r="I24" s="44">
        <v>9265008.3499999996</v>
      </c>
      <c r="J24" s="44"/>
      <c r="K24" s="45"/>
      <c r="L24" s="45"/>
      <c r="M24" s="45"/>
      <c r="N24" s="45">
        <f t="shared" si="3"/>
        <v>71132750.409999996</v>
      </c>
      <c r="O24" s="45">
        <f t="shared" si="7"/>
        <v>60.955712896565139</v>
      </c>
    </row>
    <row r="25" spans="1:15">
      <c r="A25" s="43" t="s">
        <v>61</v>
      </c>
      <c r="B25" s="60">
        <v>0</v>
      </c>
      <c r="C25" s="60">
        <v>0</v>
      </c>
      <c r="D25" s="60">
        <v>0</v>
      </c>
      <c r="E25" s="60">
        <v>0</v>
      </c>
      <c r="F25" s="59">
        <v>382472.04</v>
      </c>
      <c r="G25" s="44">
        <v>237121.6</v>
      </c>
      <c r="H25" s="44">
        <v>261114.69</v>
      </c>
      <c r="I25" s="44">
        <v>253671.67</v>
      </c>
      <c r="J25" s="44"/>
      <c r="K25" s="45"/>
      <c r="L25" s="45"/>
      <c r="M25" s="45"/>
      <c r="N25" s="45">
        <f t="shared" ref="N25" si="14">SUM(B25:M25)</f>
        <v>1134380</v>
      </c>
      <c r="O25" s="45">
        <f t="shared" ref="O25" si="15">(N25/N$12)*100</f>
        <v>0.97208305874651979</v>
      </c>
    </row>
    <row r="26" spans="1:15">
      <c r="A26" s="43" t="s">
        <v>47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44">
        <v>384682.86</v>
      </c>
      <c r="I26" s="44">
        <v>0</v>
      </c>
      <c r="J26" s="44"/>
      <c r="K26" s="46"/>
      <c r="L26" s="46"/>
      <c r="M26" s="46"/>
      <c r="N26" s="46">
        <f t="shared" si="3"/>
        <v>384682.86</v>
      </c>
      <c r="O26" s="46">
        <f t="shared" si="7"/>
        <v>0.32964587809742701</v>
      </c>
    </row>
    <row r="27" spans="1:15">
      <c r="A27" s="43" t="s">
        <v>15</v>
      </c>
      <c r="B27" s="59">
        <v>1148575.43</v>
      </c>
      <c r="C27" s="59">
        <v>1259342.52</v>
      </c>
      <c r="D27" s="59">
        <v>1231239.98</v>
      </c>
      <c r="E27" s="59">
        <v>1224367.74</v>
      </c>
      <c r="F27" s="59">
        <v>1238826.24</v>
      </c>
      <c r="G27" s="44">
        <v>1306267.05</v>
      </c>
      <c r="H27" s="44">
        <v>1317378.25</v>
      </c>
      <c r="I27" s="44">
        <v>1306201.6100000001</v>
      </c>
      <c r="J27" s="44"/>
      <c r="K27" s="45"/>
      <c r="L27" s="45"/>
      <c r="M27" s="45"/>
      <c r="N27" s="45">
        <f t="shared" si="3"/>
        <v>10032198.82</v>
      </c>
      <c r="O27" s="45">
        <f t="shared" si="7"/>
        <v>8.5968815695788248</v>
      </c>
    </row>
    <row r="28" spans="1:15">
      <c r="A28" s="43" t="s">
        <v>16</v>
      </c>
      <c r="B28" s="59">
        <v>44142.91</v>
      </c>
      <c r="C28" s="59">
        <v>384379.34</v>
      </c>
      <c r="D28" s="59">
        <v>319197.18</v>
      </c>
      <c r="E28" s="59">
        <v>242646.66</v>
      </c>
      <c r="F28" s="59">
        <v>355085.73</v>
      </c>
      <c r="G28" s="44">
        <v>306344.18</v>
      </c>
      <c r="H28" s="44">
        <v>385488</v>
      </c>
      <c r="I28" s="44">
        <v>391055.21</v>
      </c>
      <c r="J28" s="44"/>
      <c r="K28" s="45"/>
      <c r="L28" s="45"/>
      <c r="M28" s="45"/>
      <c r="N28" s="45">
        <f t="shared" si="3"/>
        <v>2428339.21</v>
      </c>
      <c r="O28" s="45">
        <f t="shared" si="7"/>
        <v>2.0809141618601417</v>
      </c>
    </row>
    <row r="29" spans="1:15">
      <c r="A29" s="43" t="s">
        <v>54</v>
      </c>
      <c r="B29" s="59">
        <v>20887.560000000001</v>
      </c>
      <c r="C29" s="59">
        <v>26056.17</v>
      </c>
      <c r="D29" s="59">
        <v>21259.74</v>
      </c>
      <c r="E29" s="59">
        <v>21283.74</v>
      </c>
      <c r="F29" s="59">
        <v>21259.74</v>
      </c>
      <c r="G29" s="44">
        <v>21259.74</v>
      </c>
      <c r="H29" s="44">
        <v>30787.84</v>
      </c>
      <c r="I29" s="44">
        <v>22759.81</v>
      </c>
      <c r="J29" s="44"/>
      <c r="K29" s="45"/>
      <c r="L29" s="45"/>
      <c r="M29" s="45"/>
      <c r="N29" s="45">
        <f t="shared" ref="N29" si="16">SUM(B29:M29)</f>
        <v>185554.34</v>
      </c>
      <c r="O29" s="45">
        <f t="shared" ref="O29" si="17">(N29/N$12)*100</f>
        <v>0.15900688516272476</v>
      </c>
    </row>
    <row r="30" spans="1:15" ht="15.75" customHeight="1">
      <c r="A30" s="43" t="s">
        <v>17</v>
      </c>
      <c r="B30" s="60">
        <v>0</v>
      </c>
      <c r="C30" s="60">
        <v>1789659.58</v>
      </c>
      <c r="D30" s="60">
        <v>1579578.14</v>
      </c>
      <c r="E30" s="60">
        <v>1956093.07</v>
      </c>
      <c r="F30" s="60">
        <v>1695509.66</v>
      </c>
      <c r="G30" s="44">
        <v>1946316.36</v>
      </c>
      <c r="H30" s="44">
        <v>2595329.84</v>
      </c>
      <c r="I30" s="44">
        <v>1941386.53</v>
      </c>
      <c r="J30" s="44"/>
      <c r="K30" s="46"/>
      <c r="L30" s="46"/>
      <c r="M30" s="46"/>
      <c r="N30" s="46">
        <f t="shared" si="3"/>
        <v>13503873.18</v>
      </c>
      <c r="O30" s="46">
        <f t="shared" si="7"/>
        <v>11.571859822757359</v>
      </c>
    </row>
    <row r="31" spans="1:15" ht="15.75" customHeight="1">
      <c r="A31" s="43" t="s">
        <v>18</v>
      </c>
      <c r="B31" s="60">
        <v>0</v>
      </c>
      <c r="C31" s="60">
        <v>33676.89</v>
      </c>
      <c r="D31" s="60">
        <v>31409.97</v>
      </c>
      <c r="E31" s="60">
        <v>16015.41</v>
      </c>
      <c r="F31" s="60">
        <v>13555.91</v>
      </c>
      <c r="G31" s="44">
        <v>48332.11</v>
      </c>
      <c r="H31" s="44">
        <v>21623.87</v>
      </c>
      <c r="I31" s="44">
        <v>38749.9</v>
      </c>
      <c r="J31" s="44"/>
      <c r="K31" s="45"/>
      <c r="L31" s="45"/>
      <c r="M31" s="45"/>
      <c r="N31" s="45">
        <f t="shared" si="3"/>
        <v>203364.06</v>
      </c>
      <c r="O31" s="45">
        <f t="shared" si="7"/>
        <v>0.17426854976631356</v>
      </c>
    </row>
    <row r="32" spans="1:15">
      <c r="A32" s="43" t="s">
        <v>19</v>
      </c>
      <c r="B32" s="59">
        <v>614115.67000000004</v>
      </c>
      <c r="C32" s="59">
        <v>174175.27</v>
      </c>
      <c r="D32" s="60">
        <v>0</v>
      </c>
      <c r="E32" s="60">
        <v>0</v>
      </c>
      <c r="F32" s="60">
        <v>0</v>
      </c>
      <c r="G32" s="60">
        <v>0</v>
      </c>
      <c r="H32" s="44">
        <v>0</v>
      </c>
      <c r="I32" s="44">
        <v>0</v>
      </c>
      <c r="J32" s="47"/>
      <c r="K32" s="46"/>
      <c r="L32" s="46"/>
      <c r="M32" s="46"/>
      <c r="N32" s="46">
        <f t="shared" si="3"/>
        <v>788290.94000000006</v>
      </c>
      <c r="O32" s="46">
        <f t="shared" si="7"/>
        <v>0.67550932503867267</v>
      </c>
    </row>
    <row r="33" spans="1:16" ht="15.75" customHeight="1">
      <c r="A33" s="43" t="s">
        <v>20</v>
      </c>
      <c r="B33" s="60">
        <v>0</v>
      </c>
      <c r="C33" s="60">
        <v>0</v>
      </c>
      <c r="D33" s="60">
        <v>329149.40999999997</v>
      </c>
      <c r="E33" s="60">
        <v>330717.40999999997</v>
      </c>
      <c r="F33" s="60">
        <v>330508.77</v>
      </c>
      <c r="G33" s="44">
        <v>337317.82</v>
      </c>
      <c r="H33" s="44">
        <v>330418.81</v>
      </c>
      <c r="I33" s="44">
        <v>339167.13</v>
      </c>
      <c r="J33" s="44"/>
      <c r="K33" s="45"/>
      <c r="L33" s="45"/>
      <c r="M33" s="45"/>
      <c r="N33" s="45">
        <f t="shared" si="3"/>
        <v>1997279.35</v>
      </c>
      <c r="O33" s="45">
        <f t="shared" si="7"/>
        <v>1.7115264899938829</v>
      </c>
      <c r="P33" s="9"/>
    </row>
    <row r="34" spans="1:16">
      <c r="A34" s="22" t="s">
        <v>21</v>
      </c>
      <c r="B34" s="61">
        <f t="shared" ref="B34:G34" si="18">SUM(B35)</f>
        <v>4161948.55</v>
      </c>
      <c r="C34" s="61">
        <f t="shared" si="18"/>
        <v>4015020.7</v>
      </c>
      <c r="D34" s="61">
        <f t="shared" si="18"/>
        <v>3186805.59</v>
      </c>
      <c r="E34" s="61">
        <f t="shared" si="18"/>
        <v>5827795.96</v>
      </c>
      <c r="F34" s="61">
        <f t="shared" si="18"/>
        <v>3420864.93</v>
      </c>
      <c r="G34" s="61">
        <f t="shared" si="18"/>
        <v>3494774.3</v>
      </c>
      <c r="H34" s="61">
        <f t="shared" ref="H34" si="19">SUM(H35)</f>
        <v>5073464.25</v>
      </c>
      <c r="I34" s="61">
        <f t="shared" ref="I34" si="20">SUM(I35)</f>
        <v>3394544.02</v>
      </c>
      <c r="J34" s="23">
        <f t="shared" ref="J34" si="21">SUM(J35)</f>
        <v>0</v>
      </c>
      <c r="K34" s="23">
        <f t="shared" ref="K34" si="22">SUM(K35)</f>
        <v>0</v>
      </c>
      <c r="L34" s="23">
        <f t="shared" ref="L34" si="23">SUM(L35)</f>
        <v>0</v>
      </c>
      <c r="M34" s="23">
        <f t="shared" ref="M34" si="24">SUM(M35)</f>
        <v>0</v>
      </c>
      <c r="N34" s="24">
        <f>SUM(B34:M34)</f>
        <v>32575218.300000001</v>
      </c>
      <c r="O34" s="24">
        <v>100</v>
      </c>
    </row>
    <row r="35" spans="1:16">
      <c r="A35" s="25" t="s">
        <v>22</v>
      </c>
      <c r="B35" s="62">
        <v>4161948.55</v>
      </c>
      <c r="C35" s="62">
        <v>4015020.7</v>
      </c>
      <c r="D35" s="62">
        <v>3186805.59</v>
      </c>
      <c r="E35" s="62">
        <v>5827795.96</v>
      </c>
      <c r="F35" s="62">
        <v>3420864.93</v>
      </c>
      <c r="G35" s="26">
        <v>3494774.3</v>
      </c>
      <c r="H35" s="26">
        <v>5073464.25</v>
      </c>
      <c r="I35" s="26">
        <v>3394544.02</v>
      </c>
      <c r="J35" s="26"/>
      <c r="K35" s="27"/>
      <c r="L35" s="27"/>
      <c r="M35" s="27"/>
      <c r="N35" s="27">
        <f>SUM(B35:M35)</f>
        <v>32575218.300000001</v>
      </c>
      <c r="O35" s="27">
        <v>100</v>
      </c>
    </row>
    <row r="36" spans="1:16">
      <c r="A36" s="28" t="s">
        <v>23</v>
      </c>
      <c r="B36" s="63">
        <f t="shared" ref="B36:G36" si="25">SUM(B37:B38)</f>
        <v>4157920.82</v>
      </c>
      <c r="C36" s="63">
        <f t="shared" si="25"/>
        <v>3982208.55</v>
      </c>
      <c r="D36" s="63">
        <f t="shared" si="25"/>
        <v>3115655.03</v>
      </c>
      <c r="E36" s="63">
        <f t="shared" si="25"/>
        <v>5898820.9199999999</v>
      </c>
      <c r="F36" s="63">
        <f t="shared" si="25"/>
        <v>3421355.11</v>
      </c>
      <c r="G36" s="63">
        <f t="shared" si="25"/>
        <v>3493003.59</v>
      </c>
      <c r="H36" s="63">
        <f t="shared" ref="H36" si="26">SUM(H37:H38)</f>
        <v>5076154.63</v>
      </c>
      <c r="I36" s="63">
        <f t="shared" ref="I36" si="27">SUM(I37:I38)</f>
        <v>3380682.51</v>
      </c>
      <c r="J36" s="29">
        <f t="shared" ref="J36" si="28">SUM(J37:J38)</f>
        <v>0</v>
      </c>
      <c r="K36" s="29">
        <f t="shared" ref="K36" si="29">SUM(K37:K38)</f>
        <v>0</v>
      </c>
      <c r="L36" s="29">
        <f t="shared" ref="L36" si="30">SUM(L37:L38)</f>
        <v>0</v>
      </c>
      <c r="M36" s="29">
        <f t="shared" ref="M36" si="31">SUM(M37:M38)</f>
        <v>0</v>
      </c>
      <c r="N36" s="30">
        <f>SUM(B36:M36)</f>
        <v>32525801.159999996</v>
      </c>
      <c r="O36" s="30">
        <v>100</v>
      </c>
    </row>
    <row r="37" spans="1:16">
      <c r="A37" s="31" t="s">
        <v>22</v>
      </c>
      <c r="B37" s="64">
        <v>4157920.82</v>
      </c>
      <c r="C37" s="64">
        <v>3982208.55</v>
      </c>
      <c r="D37" s="64">
        <v>3115655.03</v>
      </c>
      <c r="E37" s="64">
        <v>5898820.9199999999</v>
      </c>
      <c r="F37" s="64">
        <v>3421355.11</v>
      </c>
      <c r="G37" s="33">
        <v>3493003.59</v>
      </c>
      <c r="H37" s="33">
        <v>5076154.63</v>
      </c>
      <c r="I37" s="33">
        <v>3380682.51</v>
      </c>
      <c r="J37" s="33"/>
      <c r="K37" s="34"/>
      <c r="L37" s="34"/>
      <c r="M37" s="34"/>
      <c r="N37" s="34">
        <f>SUM(B37:M37)</f>
        <v>32525801.159999996</v>
      </c>
      <c r="O37" s="34">
        <v>100</v>
      </c>
    </row>
    <row r="38" spans="1:16">
      <c r="A38" s="31" t="s">
        <v>48</v>
      </c>
      <c r="B38" s="33">
        <v>0</v>
      </c>
      <c r="C38" s="33">
        <v>0</v>
      </c>
      <c r="D38" s="33">
        <v>0</v>
      </c>
      <c r="E38" s="33">
        <f>B38-D38</f>
        <v>0</v>
      </c>
      <c r="F38" s="33">
        <f>C38-E38</f>
        <v>0</v>
      </c>
      <c r="G38" s="33">
        <f>D38-F38</f>
        <v>0</v>
      </c>
      <c r="H38" s="33">
        <v>0</v>
      </c>
      <c r="I38" s="33">
        <v>0</v>
      </c>
      <c r="J38" s="32"/>
      <c r="K38" s="35"/>
      <c r="L38" s="35"/>
      <c r="M38" s="35"/>
      <c r="N38" s="35">
        <v>0</v>
      </c>
      <c r="O38" s="34">
        <v>0</v>
      </c>
    </row>
    <row r="39" spans="1:16">
      <c r="A39" s="36" t="s">
        <v>50</v>
      </c>
      <c r="B39" s="65">
        <f>B4+B5-B12+B34-B36</f>
        <v>60958123.719999984</v>
      </c>
      <c r="C39" s="65">
        <f>C4+C5-C12+C34-C36</f>
        <v>66028705.059999987</v>
      </c>
      <c r="D39" s="65">
        <f t="shared" ref="D39:M39" si="32">D4+D5-D12+D34-D36</f>
        <v>69982908.729999989</v>
      </c>
      <c r="E39" s="65">
        <f t="shared" si="32"/>
        <v>73381508.509999976</v>
      </c>
      <c r="F39" s="65">
        <f t="shared" si="32"/>
        <v>77397639.879999995</v>
      </c>
      <c r="G39" s="65">
        <f t="shared" si="32"/>
        <v>81820032.049999997</v>
      </c>
      <c r="H39" s="65">
        <f t="shared" si="32"/>
        <v>82767801.210000008</v>
      </c>
      <c r="I39" s="65">
        <f t="shared" si="32"/>
        <v>86382920.219999999</v>
      </c>
      <c r="J39" s="37">
        <f t="shared" si="32"/>
        <v>0</v>
      </c>
      <c r="K39" s="37">
        <f t="shared" si="32"/>
        <v>0</v>
      </c>
      <c r="L39" s="37">
        <f t="shared" si="32"/>
        <v>0</v>
      </c>
      <c r="M39" s="37">
        <f t="shared" si="32"/>
        <v>0</v>
      </c>
      <c r="N39" s="37"/>
      <c r="O39" s="38"/>
    </row>
    <row r="40" spans="1:16">
      <c r="A40" s="6" t="s">
        <v>24</v>
      </c>
      <c r="B40" s="66">
        <f t="shared" ref="B40:G40" si="33">SUM(B41:B44)</f>
        <v>11710000</v>
      </c>
      <c r="C40" s="66">
        <f t="shared" si="33"/>
        <v>12720000</v>
      </c>
      <c r="D40" s="66">
        <f t="shared" si="33"/>
        <v>16300000</v>
      </c>
      <c r="E40" s="66">
        <f t="shared" si="33"/>
        <v>17100000</v>
      </c>
      <c r="F40" s="66">
        <f t="shared" si="33"/>
        <v>17900000</v>
      </c>
      <c r="G40" s="66">
        <f t="shared" si="33"/>
        <v>18700000</v>
      </c>
      <c r="H40" s="66">
        <f t="shared" ref="H40" si="34">SUM(H41:H44)</f>
        <v>19500000</v>
      </c>
      <c r="I40" s="66">
        <f t="shared" ref="I40" si="35">SUM(I41:I44)</f>
        <v>21200000</v>
      </c>
      <c r="J40" s="7">
        <f t="shared" ref="J40" si="36">SUM(J41:J44)</f>
        <v>0</v>
      </c>
      <c r="K40" s="7">
        <f t="shared" ref="K40" si="37">SUM(K41:K44)</f>
        <v>0</v>
      </c>
      <c r="L40" s="7">
        <f t="shared" ref="L40" si="38">SUM(L41:L44)</f>
        <v>0</v>
      </c>
      <c r="M40" s="7">
        <f t="shared" ref="M40" si="39">SUM(M41:M44)</f>
        <v>0</v>
      </c>
      <c r="N40" s="8"/>
      <c r="O40" s="8"/>
    </row>
    <row r="41" spans="1:16">
      <c r="A41" s="1" t="s">
        <v>25</v>
      </c>
      <c r="B41" s="67">
        <v>2000000</v>
      </c>
      <c r="C41" s="67">
        <v>2300000</v>
      </c>
      <c r="D41" s="67">
        <v>3000000</v>
      </c>
      <c r="E41" s="67">
        <v>3300000</v>
      </c>
      <c r="F41" s="67">
        <v>3600000</v>
      </c>
      <c r="G41" s="2">
        <v>3900000</v>
      </c>
      <c r="H41" s="2">
        <v>4200000</v>
      </c>
      <c r="I41" s="2">
        <v>4200000</v>
      </c>
      <c r="J41" s="2"/>
      <c r="K41" s="3"/>
      <c r="L41" s="3"/>
      <c r="M41" s="3"/>
      <c r="N41" s="3"/>
      <c r="O41" s="3"/>
    </row>
    <row r="42" spans="1:16" ht="16.5" customHeight="1">
      <c r="A42" s="1" t="s">
        <v>55</v>
      </c>
      <c r="B42" s="67">
        <v>510000</v>
      </c>
      <c r="C42" s="67">
        <v>1020000</v>
      </c>
      <c r="D42" s="67">
        <v>2700000</v>
      </c>
      <c r="E42" s="67">
        <v>3000000</v>
      </c>
      <c r="F42" s="67">
        <v>3300000</v>
      </c>
      <c r="G42" s="2">
        <v>3600000</v>
      </c>
      <c r="H42" s="2">
        <v>3900000</v>
      </c>
      <c r="I42" s="2">
        <v>5000000</v>
      </c>
      <c r="J42" s="2"/>
      <c r="K42" s="3"/>
      <c r="L42" s="3"/>
      <c r="M42" s="3"/>
      <c r="N42" s="3"/>
      <c r="O42" s="3"/>
    </row>
    <row r="43" spans="1:16">
      <c r="A43" s="1" t="s">
        <v>26</v>
      </c>
      <c r="B43" s="67">
        <v>200000</v>
      </c>
      <c r="C43" s="67">
        <v>400000</v>
      </c>
      <c r="D43" s="67">
        <v>600000</v>
      </c>
      <c r="E43" s="67">
        <v>800000</v>
      </c>
      <c r="F43" s="67">
        <v>1000000</v>
      </c>
      <c r="G43" s="2">
        <v>1200000</v>
      </c>
      <c r="H43" s="2">
        <v>1400000</v>
      </c>
      <c r="I43" s="2">
        <v>2000000</v>
      </c>
      <c r="J43" s="2"/>
      <c r="K43" s="3"/>
      <c r="L43" s="3"/>
      <c r="M43" s="3"/>
      <c r="N43" s="3"/>
      <c r="O43" s="3"/>
    </row>
    <row r="44" spans="1:16">
      <c r="A44" s="1" t="s">
        <v>27</v>
      </c>
      <c r="B44" s="67">
        <v>9000000</v>
      </c>
      <c r="C44" s="67">
        <v>9000000</v>
      </c>
      <c r="D44" s="67">
        <v>10000000</v>
      </c>
      <c r="E44" s="67">
        <v>10000000</v>
      </c>
      <c r="F44" s="67">
        <v>10000000</v>
      </c>
      <c r="G44" s="2">
        <v>10000000</v>
      </c>
      <c r="H44" s="2">
        <v>10000000</v>
      </c>
      <c r="I44" s="2">
        <v>10000000</v>
      </c>
      <c r="J44" s="2"/>
      <c r="K44" s="3"/>
      <c r="L44" s="3"/>
      <c r="M44" s="3"/>
      <c r="N44" s="3"/>
      <c r="O44" s="3"/>
    </row>
    <row r="45" spans="1:16">
      <c r="A45" s="6" t="s">
        <v>28</v>
      </c>
      <c r="B45" s="66">
        <f t="shared" ref="B45:G45" si="40">SUM(B46:B48)</f>
        <v>861078.82</v>
      </c>
      <c r="C45" s="66">
        <f t="shared" si="40"/>
        <v>1337065.25</v>
      </c>
      <c r="D45" s="66">
        <f t="shared" si="40"/>
        <v>895916.55</v>
      </c>
      <c r="E45" s="66">
        <f t="shared" si="40"/>
        <v>524006.65</v>
      </c>
      <c r="F45" s="66">
        <f t="shared" si="40"/>
        <v>69931.039999999994</v>
      </c>
      <c r="G45" s="66">
        <f t="shared" si="40"/>
        <v>71701.75</v>
      </c>
      <c r="H45" s="66">
        <f t="shared" ref="H45" si="41">SUM(H46:H48)</f>
        <v>69011.37</v>
      </c>
      <c r="I45" s="66">
        <f t="shared" ref="I45" si="42">SUM(I46:I48)</f>
        <v>82872.88</v>
      </c>
      <c r="J45" s="7">
        <f t="shared" ref="J45" si="43">SUM(J46:J48)</f>
        <v>0</v>
      </c>
      <c r="K45" s="7">
        <f t="shared" ref="K45" si="44">SUM(K46:K48)</f>
        <v>0</v>
      </c>
      <c r="L45" s="7">
        <f t="shared" ref="L45" si="45">SUM(L46:L48)</f>
        <v>0</v>
      </c>
      <c r="M45" s="7">
        <f t="shared" ref="M45" si="46">SUM(M46:M48)</f>
        <v>0</v>
      </c>
      <c r="N45" s="8"/>
      <c r="O45" s="8"/>
    </row>
    <row r="46" spans="1:16">
      <c r="A46" s="1" t="s">
        <v>29</v>
      </c>
      <c r="B46" s="68">
        <v>0</v>
      </c>
      <c r="C46" s="68">
        <v>0</v>
      </c>
      <c r="D46" s="68">
        <v>141446.18</v>
      </c>
      <c r="E46" s="68">
        <v>0</v>
      </c>
      <c r="F46" s="68">
        <v>0</v>
      </c>
      <c r="G46" s="2">
        <v>71701.75</v>
      </c>
      <c r="H46" s="2">
        <v>0</v>
      </c>
      <c r="I46" s="2">
        <v>0</v>
      </c>
      <c r="J46" s="4"/>
      <c r="K46" s="5"/>
      <c r="L46" s="5"/>
      <c r="M46" s="5"/>
      <c r="N46" s="5"/>
      <c r="O46" s="5"/>
    </row>
    <row r="47" spans="1:16">
      <c r="A47" s="1" t="s">
        <v>30</v>
      </c>
      <c r="B47" s="67">
        <v>37483.47</v>
      </c>
      <c r="C47" s="67">
        <v>70295.62</v>
      </c>
      <c r="D47" s="68">
        <v>0</v>
      </c>
      <c r="E47" s="67">
        <v>70421.22</v>
      </c>
      <c r="F47" s="67">
        <v>69931.039999999994</v>
      </c>
      <c r="G47" s="68">
        <v>0</v>
      </c>
      <c r="H47" s="2">
        <v>69011.37</v>
      </c>
      <c r="I47" s="2">
        <v>82872.88</v>
      </c>
      <c r="J47" s="2"/>
      <c r="K47" s="3"/>
      <c r="L47" s="3"/>
      <c r="M47" s="3"/>
      <c r="N47" s="3"/>
      <c r="O47" s="3"/>
    </row>
    <row r="48" spans="1:16">
      <c r="A48" s="1" t="s">
        <v>31</v>
      </c>
      <c r="B48" s="68">
        <v>823595.35</v>
      </c>
      <c r="C48" s="68">
        <v>1266769.6299999999</v>
      </c>
      <c r="D48" s="68">
        <v>754470.37</v>
      </c>
      <c r="E48" s="68">
        <v>453585.43</v>
      </c>
      <c r="F48" s="68">
        <v>0</v>
      </c>
      <c r="G48" s="68">
        <v>0</v>
      </c>
      <c r="H48" s="2">
        <v>0</v>
      </c>
      <c r="I48" s="2">
        <v>0</v>
      </c>
      <c r="J48" s="2"/>
      <c r="K48" s="5"/>
      <c r="L48" s="5"/>
      <c r="M48" s="5"/>
      <c r="N48" s="5"/>
      <c r="O48" s="5"/>
    </row>
    <row r="49" spans="1:15">
      <c r="A49" s="51" t="s">
        <v>51</v>
      </c>
      <c r="B49" s="69">
        <f>B4+B5-B12+B34-B36-B40-B45</f>
        <v>48387044.899999984</v>
      </c>
      <c r="C49" s="69">
        <f>C4+C5-C12+C34-C36-C40-C45</f>
        <v>51971639.809999987</v>
      </c>
      <c r="D49" s="69">
        <f>D4+D5-D12+D34-D36-D40-D45</f>
        <v>52786992.179999992</v>
      </c>
      <c r="E49" s="69">
        <f t="shared" ref="E49:M49" si="47">E39-E40-E45</f>
        <v>55757501.859999977</v>
      </c>
      <c r="F49" s="69">
        <f t="shared" si="47"/>
        <v>59427708.839999996</v>
      </c>
      <c r="G49" s="69">
        <f t="shared" si="47"/>
        <v>63048330.299999997</v>
      </c>
      <c r="H49" s="69">
        <f t="shared" si="47"/>
        <v>63198789.840000011</v>
      </c>
      <c r="I49" s="69">
        <f t="shared" si="47"/>
        <v>65100047.339999996</v>
      </c>
      <c r="J49" s="52">
        <f t="shared" si="47"/>
        <v>0</v>
      </c>
      <c r="K49" s="52">
        <f t="shared" si="47"/>
        <v>0</v>
      </c>
      <c r="L49" s="52">
        <f t="shared" si="47"/>
        <v>0</v>
      </c>
      <c r="M49" s="52">
        <f t="shared" si="47"/>
        <v>0</v>
      </c>
      <c r="N49" s="53"/>
      <c r="O49" s="53"/>
    </row>
    <row r="50" spans="1:15">
      <c r="A50" s="56" t="s">
        <v>58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</sheetData>
  <sheetProtection password="C76B" sheet="1" objects="1" scenarios="1"/>
  <mergeCells count="2">
    <mergeCell ref="A2:O2"/>
    <mergeCell ref="A50:O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2013-09-12T16:17:56Z</dcterms:modified>
</cp:coreProperties>
</file>