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4" i="1"/>
  <c r="J4"/>
  <c r="I4"/>
  <c r="H4"/>
  <c r="G4" l="1"/>
  <c r="F4"/>
  <c r="F5"/>
  <c r="G5"/>
  <c r="H5"/>
  <c r="I5"/>
  <c r="J5"/>
  <c r="K5"/>
  <c r="L5"/>
  <c r="M5"/>
  <c r="E5"/>
  <c r="E4"/>
  <c r="D4"/>
  <c r="D5"/>
  <c r="C48"/>
  <c r="D48"/>
  <c r="E48"/>
  <c r="F48"/>
  <c r="G48"/>
  <c r="H48"/>
  <c r="I48"/>
  <c r="J48"/>
  <c r="K48"/>
  <c r="L48"/>
  <c r="M48"/>
  <c r="N48"/>
  <c r="B48"/>
  <c r="N18"/>
  <c r="N35"/>
  <c r="N20"/>
  <c r="C5"/>
  <c r="N43"/>
  <c r="M43"/>
  <c r="M39"/>
  <c r="M37"/>
  <c r="M13"/>
  <c r="K13"/>
  <c r="I13"/>
  <c r="H13"/>
  <c r="N6"/>
  <c r="H43"/>
  <c r="I43"/>
  <c r="J43"/>
  <c r="K43"/>
  <c r="L43"/>
  <c r="H39"/>
  <c r="I39"/>
  <c r="J39"/>
  <c r="K39"/>
  <c r="L39"/>
  <c r="H37"/>
  <c r="I37"/>
  <c r="J37"/>
  <c r="K37"/>
  <c r="L37"/>
  <c r="J13"/>
  <c r="L13"/>
  <c r="G39"/>
  <c r="G43"/>
  <c r="G37"/>
  <c r="G13"/>
  <c r="F43"/>
  <c r="F39"/>
  <c r="N27"/>
  <c r="F37"/>
  <c r="F13"/>
  <c r="C43"/>
  <c r="C39"/>
  <c r="C37"/>
  <c r="C13"/>
  <c r="D13"/>
  <c r="N38"/>
  <c r="N40"/>
  <c r="N25"/>
  <c r="N31"/>
  <c r="E37"/>
  <c r="D43"/>
  <c r="D39"/>
  <c r="D37"/>
  <c r="N17"/>
  <c r="B43"/>
  <c r="B39"/>
  <c r="B37"/>
  <c r="B13"/>
  <c r="B5"/>
  <c r="B52" l="1"/>
  <c r="E39"/>
  <c r="N39" s="1"/>
  <c r="N5"/>
  <c r="O6" s="1"/>
  <c r="N37"/>
  <c r="E43"/>
  <c r="E13"/>
  <c r="B42"/>
  <c r="N28"/>
  <c r="N8"/>
  <c r="N9"/>
  <c r="N10"/>
  <c r="N11"/>
  <c r="N12"/>
  <c r="N14"/>
  <c r="N15"/>
  <c r="N16"/>
  <c r="N19"/>
  <c r="N21"/>
  <c r="N22"/>
  <c r="N23"/>
  <c r="N24"/>
  <c r="N26"/>
  <c r="N29"/>
  <c r="N30"/>
  <c r="N32"/>
  <c r="N33"/>
  <c r="N34"/>
  <c r="N36"/>
  <c r="C4" l="1"/>
  <c r="C52" s="1"/>
  <c r="N13"/>
  <c r="O10"/>
  <c r="O12"/>
  <c r="O8"/>
  <c r="O11"/>
  <c r="O9"/>
  <c r="O20" l="1"/>
  <c r="O35"/>
  <c r="C42"/>
  <c r="O27"/>
  <c r="O17"/>
  <c r="O29"/>
  <c r="O30"/>
  <c r="O19"/>
  <c r="O23"/>
  <c r="O36"/>
  <c r="O24"/>
  <c r="O34"/>
  <c r="O25"/>
  <c r="O21"/>
  <c r="O26"/>
  <c r="O32"/>
  <c r="O15"/>
  <c r="O22"/>
  <c r="O28"/>
  <c r="O33"/>
  <c r="O16"/>
  <c r="O14"/>
  <c r="O31"/>
  <c r="D42" l="1"/>
  <c r="E42" s="1"/>
  <c r="F42" s="1"/>
  <c r="G42" s="1"/>
  <c r="G52" s="1"/>
  <c r="H42"/>
  <c r="E52" l="1"/>
  <c r="F52"/>
  <c r="D52"/>
  <c r="H52"/>
  <c r="I42"/>
  <c r="I52" l="1"/>
  <c r="J42"/>
  <c r="J52" l="1"/>
  <c r="K42"/>
  <c r="K52" l="1"/>
  <c r="L42"/>
  <c r="L52" l="1"/>
  <c r="M42" l="1"/>
  <c r="N4"/>
  <c r="M52" l="1"/>
  <c r="N52" s="1"/>
  <c r="N42"/>
</calcChain>
</file>

<file path=xl/sharedStrings.xml><?xml version="1.0" encoding="utf-8"?>
<sst xmlns="http://schemas.openxmlformats.org/spreadsheetml/2006/main" count="67" uniqueCount="66">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</sst>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workbookViewId="0">
      <pane xSplit="1" ySplit="4" topLeftCell="B30" activePane="bottomRight" state="frozen"/>
      <selection pane="topRight" activeCell="B1" sqref="B1"/>
      <selection pane="bottomLeft" activeCell="A5" sqref="A5"/>
      <selection pane="bottomRight" activeCell="K8" sqref="K8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19" t="s">
        <v>48</v>
      </c>
    </row>
    <row r="2" spans="1:15" s="36" customFormat="1" ht="30" customHeight="1" thickBot="1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6" t="s">
        <v>44</v>
      </c>
      <c r="B4" s="17">
        <v>54684551.509999998</v>
      </c>
      <c r="C4" s="17">
        <f t="shared" ref="C4:K4" si="0">B42</f>
        <v>58968614.820000008</v>
      </c>
      <c r="D4" s="17">
        <f t="shared" si="0"/>
        <v>64319633.090000004</v>
      </c>
      <c r="E4" s="17">
        <f t="shared" si="0"/>
        <v>67804257.110000014</v>
      </c>
      <c r="F4" s="17">
        <f t="shared" si="0"/>
        <v>72748283.330000013</v>
      </c>
      <c r="G4" s="17">
        <f t="shared" si="0"/>
        <v>78069662.980000019</v>
      </c>
      <c r="H4" s="17">
        <f t="shared" si="0"/>
        <v>79268581.230000019</v>
      </c>
      <c r="I4" s="17">
        <f t="shared" si="0"/>
        <v>79782227.570000008</v>
      </c>
      <c r="J4" s="17">
        <f t="shared" si="0"/>
        <v>82009992.180000007</v>
      </c>
      <c r="K4" s="17">
        <f t="shared" si="0"/>
        <v>83375605.400000021</v>
      </c>
      <c r="L4" s="17"/>
      <c r="M4" s="17"/>
      <c r="N4" s="17">
        <f>M4</f>
        <v>0</v>
      </c>
      <c r="O4" s="18"/>
    </row>
    <row r="5" spans="1:15">
      <c r="A5" s="10" t="s">
        <v>0</v>
      </c>
      <c r="B5" s="51">
        <f>SUM(B8:B12)</f>
        <v>24112477.050000004</v>
      </c>
      <c r="C5" s="51">
        <f>SUM(C6:C12)</f>
        <v>22992853.940000001</v>
      </c>
      <c r="D5" s="51">
        <f>SUM(D6:D12)</f>
        <v>22009003.449999999</v>
      </c>
      <c r="E5" s="51">
        <f>SUM(E6:E12)</f>
        <v>21759941.930000003</v>
      </c>
      <c r="F5" s="51">
        <f t="shared" ref="F5:M5" si="1">SUM(F6:F12)</f>
        <v>23045452.990000002</v>
      </c>
      <c r="G5" s="51">
        <f t="shared" si="1"/>
        <v>22855707.019999996</v>
      </c>
      <c r="H5" s="51">
        <f t="shared" si="1"/>
        <v>24098244.039999999</v>
      </c>
      <c r="I5" s="51">
        <f t="shared" si="1"/>
        <v>22973296.240000002</v>
      </c>
      <c r="J5" s="51">
        <f t="shared" si="1"/>
        <v>22646372.68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206493349.34</v>
      </c>
      <c r="O5" s="11">
        <v>100</v>
      </c>
    </row>
    <row r="6" spans="1:15">
      <c r="A6" s="12" t="s">
        <v>60</v>
      </c>
      <c r="B6" s="13">
        <v>0</v>
      </c>
      <c r="C6" s="13">
        <v>65385.04</v>
      </c>
      <c r="D6" s="13">
        <v>34014.32</v>
      </c>
      <c r="E6" s="13">
        <v>34102.44</v>
      </c>
      <c r="F6" s="13">
        <v>33573.72</v>
      </c>
      <c r="G6" s="13">
        <v>33794.019999999997</v>
      </c>
      <c r="H6" s="13">
        <v>33573.72</v>
      </c>
      <c r="I6" s="13">
        <v>33485.599999999999</v>
      </c>
      <c r="J6" s="13">
        <v>33265.300000000003</v>
      </c>
      <c r="K6" s="14"/>
      <c r="L6" s="14"/>
      <c r="M6" s="14"/>
      <c r="N6" s="14">
        <f t="shared" ref="N6" si="2">SUM(B6:M6)</f>
        <v>301194.15999999997</v>
      </c>
      <c r="O6" s="14">
        <f>(N6/N$5)*100</f>
        <v>0.14586143377628646</v>
      </c>
    </row>
    <row r="7" spans="1:1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4"/>
      <c r="L7" s="14"/>
      <c r="M7" s="14"/>
      <c r="N7" s="14"/>
      <c r="O7" s="14"/>
    </row>
    <row r="8" spans="1:15">
      <c r="A8" s="12" t="s">
        <v>1</v>
      </c>
      <c r="B8" s="50">
        <v>19540544.66</v>
      </c>
      <c r="C8" s="50">
        <v>18342319.52</v>
      </c>
      <c r="D8" s="50">
        <v>16843390.100000001</v>
      </c>
      <c r="E8" s="50">
        <v>16855238.370000001</v>
      </c>
      <c r="F8" s="50">
        <v>17962787.120000001</v>
      </c>
      <c r="G8" s="13">
        <v>17478300.289999999</v>
      </c>
      <c r="H8" s="13">
        <v>17153325.98</v>
      </c>
      <c r="I8" s="13">
        <v>17271751.510000002</v>
      </c>
      <c r="J8" s="13">
        <v>16936547.91</v>
      </c>
      <c r="K8" s="14"/>
      <c r="L8" s="14"/>
      <c r="M8" s="14"/>
      <c r="N8" s="14">
        <f t="shared" ref="N8:N36" si="3">SUM(B8:M8)</f>
        <v>158384205.46000001</v>
      </c>
      <c r="O8" s="14">
        <f>(N8/N$5)*100</f>
        <v>76.701843408628974</v>
      </c>
    </row>
    <row r="9" spans="1:15">
      <c r="A9" s="12" t="s">
        <v>45</v>
      </c>
      <c r="B9" s="50">
        <v>466630.19</v>
      </c>
      <c r="C9" s="50">
        <v>493152.19</v>
      </c>
      <c r="D9" s="50">
        <v>825231.06</v>
      </c>
      <c r="E9" s="50">
        <v>563177.81999999995</v>
      </c>
      <c r="F9" s="50">
        <v>621821.01</v>
      </c>
      <c r="G9" s="13">
        <v>588307.93000000005</v>
      </c>
      <c r="H9" s="13">
        <v>587493.18000000005</v>
      </c>
      <c r="I9" s="13">
        <v>642261.43999999994</v>
      </c>
      <c r="J9" s="13">
        <v>727006.57</v>
      </c>
      <c r="K9" s="14"/>
      <c r="L9" s="14"/>
      <c r="M9" s="14"/>
      <c r="N9" s="14">
        <f t="shared" si="3"/>
        <v>5515081.3900000006</v>
      </c>
      <c r="O9" s="14">
        <f t="shared" ref="O9:O12" si="4">(N9/N$5)*100</f>
        <v>2.6708276114593823</v>
      </c>
    </row>
    <row r="10" spans="1:15">
      <c r="A10" s="12" t="s">
        <v>2</v>
      </c>
      <c r="B10" s="13">
        <v>27256.6</v>
      </c>
      <c r="C10" s="13">
        <v>1335.87</v>
      </c>
      <c r="D10" s="13">
        <v>0</v>
      </c>
      <c r="E10" s="13">
        <v>0</v>
      </c>
      <c r="F10" s="13">
        <v>0</v>
      </c>
      <c r="G10" s="13">
        <v>1313.77</v>
      </c>
      <c r="H10" s="13">
        <v>0</v>
      </c>
      <c r="I10" s="13">
        <v>0</v>
      </c>
      <c r="J10" s="13">
        <v>0</v>
      </c>
      <c r="K10" s="13"/>
      <c r="L10" s="13"/>
      <c r="M10" s="13"/>
      <c r="N10" s="15">
        <f t="shared" si="3"/>
        <v>29906.239999999998</v>
      </c>
      <c r="O10" s="15">
        <f t="shared" si="4"/>
        <v>1.4482907122959255E-2</v>
      </c>
    </row>
    <row r="11" spans="1:15">
      <c r="A11" s="12" t="s">
        <v>3</v>
      </c>
      <c r="B11" s="50">
        <v>485644.26</v>
      </c>
      <c r="C11" s="50">
        <v>470105.59999999998</v>
      </c>
      <c r="D11" s="50">
        <v>643222.68000000005</v>
      </c>
      <c r="E11" s="13">
        <v>627756.17000000004</v>
      </c>
      <c r="F11" s="50">
        <v>698417.89</v>
      </c>
      <c r="G11" s="13">
        <v>793005.11</v>
      </c>
      <c r="H11" s="50">
        <v>876241.57</v>
      </c>
      <c r="I11" s="13">
        <v>847227.58</v>
      </c>
      <c r="J11" s="13">
        <v>861400.25</v>
      </c>
      <c r="K11" s="14"/>
      <c r="L11" s="14"/>
      <c r="M11" s="14"/>
      <c r="N11" s="14">
        <f>SUM(B11:M11)</f>
        <v>6303021.1100000003</v>
      </c>
      <c r="O11" s="14">
        <f t="shared" si="4"/>
        <v>3.0524087725565487</v>
      </c>
    </row>
    <row r="12" spans="1:15">
      <c r="A12" s="12" t="s">
        <v>4</v>
      </c>
      <c r="B12" s="50">
        <v>3592401.34</v>
      </c>
      <c r="C12" s="50">
        <v>3620555.72</v>
      </c>
      <c r="D12" s="50">
        <v>3663145.29</v>
      </c>
      <c r="E12" s="50">
        <v>3679667.13</v>
      </c>
      <c r="F12" s="50">
        <v>3728853.25</v>
      </c>
      <c r="G12" s="13">
        <v>3960985.9</v>
      </c>
      <c r="H12" s="50">
        <v>5447609.5899999999</v>
      </c>
      <c r="I12" s="13">
        <v>4178570.11</v>
      </c>
      <c r="J12" s="13">
        <v>4088152.65</v>
      </c>
      <c r="K12" s="14"/>
      <c r="L12" s="14"/>
      <c r="M12" s="14"/>
      <c r="N12" s="14">
        <f t="shared" si="3"/>
        <v>35959940.979999997</v>
      </c>
      <c r="O12" s="14">
        <f t="shared" si="4"/>
        <v>17.414575866455841</v>
      </c>
    </row>
    <row r="13" spans="1:15">
      <c r="A13" s="37" t="s">
        <v>5</v>
      </c>
      <c r="B13" s="52">
        <f>SUM(B14:B36)</f>
        <v>19785803.629999995</v>
      </c>
      <c r="C13" s="52">
        <f t="shared" ref="C13:D13" si="5">SUM(C14:C36)</f>
        <v>17689787.960000001</v>
      </c>
      <c r="D13" s="52">
        <f t="shared" si="5"/>
        <v>18460314.710000001</v>
      </c>
      <c r="E13" s="52">
        <f t="shared" ref="E13:M13" si="6">SUM(E14:E36)</f>
        <v>16878315.990000002</v>
      </c>
      <c r="F13" s="52">
        <f t="shared" si="6"/>
        <v>17722609.699999999</v>
      </c>
      <c r="G13" s="52">
        <f t="shared" si="6"/>
        <v>21656987.569999997</v>
      </c>
      <c r="H13" s="52">
        <f>SUM(H14:H36)</f>
        <v>23730436.040000003</v>
      </c>
      <c r="I13" s="52">
        <f>SUM(I14:I36)</f>
        <v>20605810.709999997</v>
      </c>
      <c r="J13" s="38">
        <f t="shared" si="6"/>
        <v>21296220.009999998</v>
      </c>
      <c r="K13" s="38">
        <f t="shared" si="6"/>
        <v>0</v>
      </c>
      <c r="L13" s="38">
        <f t="shared" si="6"/>
        <v>0</v>
      </c>
      <c r="M13" s="38">
        <f t="shared" si="6"/>
        <v>0</v>
      </c>
      <c r="N13" s="39">
        <f t="shared" si="3"/>
        <v>177826286.31999999</v>
      </c>
      <c r="O13" s="39">
        <v>100</v>
      </c>
    </row>
    <row r="14" spans="1:15">
      <c r="A14" s="40" t="s">
        <v>6</v>
      </c>
      <c r="B14" s="53">
        <v>877760.04</v>
      </c>
      <c r="C14" s="53">
        <v>866908.56</v>
      </c>
      <c r="D14" s="53">
        <v>861543.18</v>
      </c>
      <c r="E14" s="53">
        <v>863800.39</v>
      </c>
      <c r="F14" s="53">
        <v>863756.36</v>
      </c>
      <c r="G14" s="41">
        <v>939203.93</v>
      </c>
      <c r="H14" s="41">
        <v>1010409.32</v>
      </c>
      <c r="I14" s="41">
        <v>970913.09</v>
      </c>
      <c r="J14" s="41">
        <v>964019.83</v>
      </c>
      <c r="K14" s="42"/>
      <c r="L14" s="42"/>
      <c r="M14" s="42"/>
      <c r="N14" s="42">
        <f t="shared" si="3"/>
        <v>8218314.7000000002</v>
      </c>
      <c r="O14" s="42">
        <f>(N14/N$13)*100</f>
        <v>4.6215409825356577</v>
      </c>
    </row>
    <row r="15" spans="1:15">
      <c r="A15" s="40" t="s">
        <v>7</v>
      </c>
      <c r="B15" s="53">
        <v>5000</v>
      </c>
      <c r="C15" s="53">
        <v>52000</v>
      </c>
      <c r="D15" s="53">
        <v>108068.19</v>
      </c>
      <c r="E15" s="54">
        <v>3000</v>
      </c>
      <c r="F15" s="53">
        <v>135499.20000000001</v>
      </c>
      <c r="G15" s="41">
        <v>0</v>
      </c>
      <c r="H15" s="41">
        <v>104783.01</v>
      </c>
      <c r="I15" s="41">
        <v>6772.98</v>
      </c>
      <c r="J15" s="41">
        <v>102565.66</v>
      </c>
      <c r="K15" s="42"/>
      <c r="L15" s="42"/>
      <c r="M15" s="42"/>
      <c r="N15" s="42">
        <f t="shared" si="3"/>
        <v>517689.04000000004</v>
      </c>
      <c r="O15" s="42">
        <f t="shared" ref="O15:O36" si="7">(N15/N$13)*100</f>
        <v>0.29112064965941759</v>
      </c>
    </row>
    <row r="16" spans="1:15">
      <c r="A16" s="40" t="s">
        <v>8</v>
      </c>
      <c r="B16" s="53">
        <v>98366.38</v>
      </c>
      <c r="C16" s="53">
        <v>132115.31</v>
      </c>
      <c r="D16" s="53">
        <v>145991.59</v>
      </c>
      <c r="E16" s="53">
        <v>137414.79</v>
      </c>
      <c r="F16" s="53">
        <v>129079.08</v>
      </c>
      <c r="G16" s="41">
        <v>138989.13</v>
      </c>
      <c r="H16" s="41">
        <v>144998.12</v>
      </c>
      <c r="I16" s="41">
        <v>156386.99</v>
      </c>
      <c r="J16" s="41">
        <v>144720.37</v>
      </c>
      <c r="K16" s="42"/>
      <c r="L16" s="42"/>
      <c r="M16" s="42"/>
      <c r="N16" s="42">
        <f t="shared" si="3"/>
        <v>1228061.7600000002</v>
      </c>
      <c r="O16" s="42">
        <f t="shared" si="7"/>
        <v>0.69059630351279577</v>
      </c>
    </row>
    <row r="17" spans="1:15">
      <c r="A17" s="40" t="s">
        <v>51</v>
      </c>
      <c r="B17" s="53">
        <v>42463.99</v>
      </c>
      <c r="C17" s="53">
        <v>42814.15</v>
      </c>
      <c r="D17" s="53">
        <v>42463.99</v>
      </c>
      <c r="E17" s="53">
        <v>42463.99</v>
      </c>
      <c r="F17" s="53">
        <v>42668.25</v>
      </c>
      <c r="G17" s="41">
        <v>42901.760000000002</v>
      </c>
      <c r="H17" s="41">
        <v>42682.99</v>
      </c>
      <c r="I17" s="41">
        <v>42887.39</v>
      </c>
      <c r="J17" s="41">
        <v>43394.07</v>
      </c>
      <c r="K17" s="42"/>
      <c r="L17" s="42"/>
      <c r="M17" s="42"/>
      <c r="N17" s="42">
        <f t="shared" ref="N17" si="8">SUM(B17:M17)</f>
        <v>384740.58</v>
      </c>
      <c r="O17" s="42">
        <f t="shared" ref="O17" si="9">(N17/N$13)*100</f>
        <v>0.21635754081241729</v>
      </c>
    </row>
    <row r="18" spans="1:15">
      <c r="A18" s="40" t="s">
        <v>64</v>
      </c>
      <c r="B18" s="53">
        <v>14100</v>
      </c>
      <c r="C18" s="53">
        <v>88500</v>
      </c>
      <c r="D18" s="53">
        <v>93300</v>
      </c>
      <c r="E18" s="53">
        <v>90300</v>
      </c>
      <c r="F18" s="53">
        <v>88500</v>
      </c>
      <c r="G18" s="41">
        <v>105283.32</v>
      </c>
      <c r="H18" s="41">
        <v>106462.59</v>
      </c>
      <c r="I18" s="41">
        <v>101681.58</v>
      </c>
      <c r="J18" s="41">
        <v>98901.63</v>
      </c>
      <c r="K18" s="42"/>
      <c r="L18" s="42"/>
      <c r="M18" s="42"/>
      <c r="N18" s="42">
        <f t="shared" ref="N18" si="10">SUM(B18:M18)</f>
        <v>787029.12</v>
      </c>
      <c r="O18" s="42"/>
    </row>
    <row r="19" spans="1:15">
      <c r="A19" s="40" t="s">
        <v>9</v>
      </c>
      <c r="B19" s="54">
        <v>0</v>
      </c>
      <c r="C19" s="54">
        <v>67401.67</v>
      </c>
      <c r="D19" s="54">
        <v>61856.95</v>
      </c>
      <c r="E19" s="54">
        <v>119976.79</v>
      </c>
      <c r="F19" s="54">
        <v>59462.65</v>
      </c>
      <c r="G19" s="41">
        <v>63629.46</v>
      </c>
      <c r="H19" s="41">
        <v>61004.18</v>
      </c>
      <c r="I19" s="41">
        <v>53759.87</v>
      </c>
      <c r="J19" s="41">
        <v>47388.18</v>
      </c>
      <c r="K19" s="42"/>
      <c r="L19" s="42"/>
      <c r="M19" s="42"/>
      <c r="N19" s="42">
        <f t="shared" si="3"/>
        <v>534479.75</v>
      </c>
      <c r="O19" s="42">
        <f t="shared" si="7"/>
        <v>0.30056284763108582</v>
      </c>
    </row>
    <row r="20" spans="1:15">
      <c r="A20" s="40" t="s">
        <v>62</v>
      </c>
      <c r="B20" s="54">
        <v>603784.79</v>
      </c>
      <c r="C20" s="54">
        <v>124643.02</v>
      </c>
      <c r="D20" s="54">
        <v>264362.99</v>
      </c>
      <c r="E20" s="54">
        <v>110543.6</v>
      </c>
      <c r="F20" s="54">
        <v>36565.33</v>
      </c>
      <c r="G20" s="41">
        <v>207036.76</v>
      </c>
      <c r="H20" s="41">
        <v>436709.56</v>
      </c>
      <c r="I20" s="41">
        <v>520217.24</v>
      </c>
      <c r="J20" s="41">
        <v>322369.28999999998</v>
      </c>
      <c r="K20" s="42"/>
      <c r="L20" s="42"/>
      <c r="M20" s="42"/>
      <c r="N20" s="42">
        <f t="shared" si="3"/>
        <v>2626232.58</v>
      </c>
      <c r="O20" s="42">
        <f t="shared" si="7"/>
        <v>1.4768528513687067</v>
      </c>
    </row>
    <row r="21" spans="1:15">
      <c r="A21" s="40" t="s">
        <v>10</v>
      </c>
      <c r="B21" s="54">
        <v>0</v>
      </c>
      <c r="C21" s="54">
        <v>10077.25</v>
      </c>
      <c r="D21" s="53">
        <v>2786.78</v>
      </c>
      <c r="E21" s="54">
        <v>0</v>
      </c>
      <c r="F21" s="53">
        <v>2969.02</v>
      </c>
      <c r="G21" s="41">
        <v>2400316.19</v>
      </c>
      <c r="H21" s="41">
        <v>1460974.87</v>
      </c>
      <c r="I21" s="41">
        <v>25660.55</v>
      </c>
      <c r="J21" s="41">
        <v>7447.64</v>
      </c>
      <c r="K21" s="43"/>
      <c r="L21" s="43"/>
      <c r="M21" s="43"/>
      <c r="N21" s="43">
        <f t="shared" si="3"/>
        <v>3910232.3</v>
      </c>
      <c r="O21" s="43">
        <f t="shared" si="7"/>
        <v>2.1989056741383566</v>
      </c>
    </row>
    <row r="22" spans="1:15">
      <c r="A22" s="40" t="s">
        <v>11</v>
      </c>
      <c r="B22" s="54">
        <v>0</v>
      </c>
      <c r="C22" s="54">
        <v>3749</v>
      </c>
      <c r="D22" s="54">
        <v>161883.70000000001</v>
      </c>
      <c r="E22" s="54">
        <v>11490</v>
      </c>
      <c r="F22" s="54">
        <v>3842.72</v>
      </c>
      <c r="G22" s="41">
        <v>3682.02</v>
      </c>
      <c r="H22" s="41">
        <v>431455.06</v>
      </c>
      <c r="I22" s="41">
        <v>261088.79</v>
      </c>
      <c r="J22" s="41">
        <v>1415500.43</v>
      </c>
      <c r="K22" s="42"/>
      <c r="L22" s="42"/>
      <c r="M22" s="42"/>
      <c r="N22" s="42">
        <f t="shared" si="3"/>
        <v>2292691.7199999997</v>
      </c>
      <c r="O22" s="42">
        <f t="shared" si="7"/>
        <v>1.289287296859071</v>
      </c>
    </row>
    <row r="23" spans="1:15">
      <c r="A23" s="40" t="s">
        <v>12</v>
      </c>
      <c r="B23" s="53">
        <v>209.37</v>
      </c>
      <c r="C23" s="54">
        <v>0</v>
      </c>
      <c r="D23" s="54">
        <v>0</v>
      </c>
      <c r="E23" s="53">
        <v>44829.61</v>
      </c>
      <c r="F23" s="54">
        <v>0</v>
      </c>
      <c r="G23" s="41">
        <v>35168.980000000003</v>
      </c>
      <c r="H23" s="41">
        <v>21284.720000000001</v>
      </c>
      <c r="I23" s="41">
        <v>302314.21000000002</v>
      </c>
      <c r="J23" s="41">
        <v>183741.58</v>
      </c>
      <c r="K23" s="42"/>
      <c r="L23" s="42"/>
      <c r="M23" s="42"/>
      <c r="N23" s="42">
        <f t="shared" si="3"/>
        <v>587548.47</v>
      </c>
      <c r="O23" s="42">
        <f t="shared" si="7"/>
        <v>0.33040585965041253</v>
      </c>
    </row>
    <row r="24" spans="1:15">
      <c r="A24" s="40" t="s">
        <v>13</v>
      </c>
      <c r="B24" s="53">
        <v>2263757.7200000002</v>
      </c>
      <c r="C24" s="54">
        <v>3882.68</v>
      </c>
      <c r="D24" s="53">
        <v>21605.42</v>
      </c>
      <c r="E24" s="54">
        <v>28585.24</v>
      </c>
      <c r="F24" s="53">
        <v>7334.33</v>
      </c>
      <c r="G24" s="41">
        <v>20270.03</v>
      </c>
      <c r="H24" s="41">
        <v>26703.34</v>
      </c>
      <c r="I24" s="41">
        <v>14831.59</v>
      </c>
      <c r="J24" s="41">
        <v>9818.4699999999993</v>
      </c>
      <c r="K24" s="43"/>
      <c r="L24" s="42"/>
      <c r="M24" s="43"/>
      <c r="N24" s="43">
        <f t="shared" si="3"/>
        <v>2396788.8200000003</v>
      </c>
      <c r="O24" s="43">
        <f t="shared" si="7"/>
        <v>1.3478259427219648</v>
      </c>
    </row>
    <row r="25" spans="1:15">
      <c r="A25" s="40" t="s">
        <v>52</v>
      </c>
      <c r="B25" s="54">
        <v>0</v>
      </c>
      <c r="C25" s="53">
        <v>257046.87</v>
      </c>
      <c r="D25" s="53">
        <v>114975.41</v>
      </c>
      <c r="E25" s="54">
        <v>0</v>
      </c>
      <c r="F25" s="54">
        <v>0</v>
      </c>
      <c r="G25" s="41">
        <v>0</v>
      </c>
      <c r="H25" s="41">
        <v>0</v>
      </c>
      <c r="I25" s="41">
        <v>171105.99</v>
      </c>
      <c r="J25" s="41">
        <v>199144.84</v>
      </c>
      <c r="K25" s="42"/>
      <c r="L25" s="42"/>
      <c r="M25" s="42"/>
      <c r="N25" s="43">
        <f t="shared" ref="N25" si="11">SUM(B25:M25)</f>
        <v>742273.11</v>
      </c>
      <c r="O25" s="43">
        <f t="shared" ref="O25" si="12">(N25/N$13)*100</f>
        <v>0.41741472836264082</v>
      </c>
    </row>
    <row r="26" spans="1:15">
      <c r="A26" s="40" t="s">
        <v>14</v>
      </c>
      <c r="B26" s="53">
        <v>11038818.029999999</v>
      </c>
      <c r="C26" s="53">
        <v>10901298.83</v>
      </c>
      <c r="D26" s="53">
        <v>10931885.369999999</v>
      </c>
      <c r="E26" s="53">
        <v>10947766.18</v>
      </c>
      <c r="F26" s="54">
        <v>11241132.939999999</v>
      </c>
      <c r="G26" s="41">
        <v>12164521.24</v>
      </c>
      <c r="H26" s="41">
        <v>12597695.17</v>
      </c>
      <c r="I26" s="41">
        <v>12371964.85</v>
      </c>
      <c r="J26" s="41">
        <v>12248626.76</v>
      </c>
      <c r="K26" s="42"/>
      <c r="L26" s="42"/>
      <c r="M26" s="42"/>
      <c r="N26" s="42">
        <f t="shared" si="3"/>
        <v>104443709.36999999</v>
      </c>
      <c r="O26" s="42">
        <f t="shared" si="7"/>
        <v>58.733560449017418</v>
      </c>
    </row>
    <row r="27" spans="1:15">
      <c r="A27" s="40" t="s">
        <v>59</v>
      </c>
      <c r="B27" s="54">
        <v>294611.64</v>
      </c>
      <c r="C27" s="54">
        <v>294406.28000000003</v>
      </c>
      <c r="D27" s="54">
        <v>302633.21999999997</v>
      </c>
      <c r="E27" s="54">
        <v>294625.44</v>
      </c>
      <c r="F27" s="53">
        <v>259499.22</v>
      </c>
      <c r="G27" s="41">
        <v>296385.61</v>
      </c>
      <c r="H27" s="41">
        <v>299873.18</v>
      </c>
      <c r="I27" s="41">
        <v>300216.34999999998</v>
      </c>
      <c r="J27" s="41">
        <v>301811.25</v>
      </c>
      <c r="K27" s="42"/>
      <c r="L27" s="42"/>
      <c r="M27" s="42"/>
      <c r="N27" s="42">
        <f t="shared" ref="N27" si="13">SUM(B27:M27)</f>
        <v>2644062.19</v>
      </c>
      <c r="O27" s="42">
        <f t="shared" ref="O27" si="14">(N27/N$13)*100</f>
        <v>1.4868792711792824</v>
      </c>
    </row>
    <row r="28" spans="1:15">
      <c r="A28" s="40" t="s">
        <v>46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3">
        <f t="shared" si="3"/>
        <v>0</v>
      </c>
      <c r="O28" s="43">
        <f t="shared" si="7"/>
        <v>0</v>
      </c>
    </row>
    <row r="29" spans="1:15">
      <c r="A29" s="40" t="s">
        <v>15</v>
      </c>
      <c r="B29" s="53">
        <v>1392132.21</v>
      </c>
      <c r="C29" s="53">
        <v>1559240.92</v>
      </c>
      <c r="D29" s="53">
        <v>1504725.92</v>
      </c>
      <c r="E29" s="53">
        <v>1513344.66</v>
      </c>
      <c r="F29" s="53">
        <v>1502808.71</v>
      </c>
      <c r="G29" s="41">
        <v>1634865.38</v>
      </c>
      <c r="H29" s="41">
        <v>1713462.21</v>
      </c>
      <c r="I29" s="41">
        <v>1772675</v>
      </c>
      <c r="J29" s="41">
        <v>1711467.67</v>
      </c>
      <c r="K29" s="42"/>
      <c r="L29" s="42"/>
      <c r="M29" s="42"/>
      <c r="N29" s="42">
        <f t="shared" si="3"/>
        <v>14304722.680000002</v>
      </c>
      <c r="O29" s="42">
        <f t="shared" si="7"/>
        <v>8.0442115595095558</v>
      </c>
    </row>
    <row r="30" spans="1:15">
      <c r="A30" s="40" t="s">
        <v>16</v>
      </c>
      <c r="B30" s="53">
        <v>25310.04</v>
      </c>
      <c r="C30" s="53">
        <v>243451.3</v>
      </c>
      <c r="D30" s="53">
        <v>471481.69</v>
      </c>
      <c r="E30" s="53">
        <v>424601.96</v>
      </c>
      <c r="F30" s="53">
        <v>530811.72</v>
      </c>
      <c r="G30" s="41">
        <v>492988.71</v>
      </c>
      <c r="H30" s="41">
        <v>614972.01</v>
      </c>
      <c r="I30" s="41">
        <v>491617.72</v>
      </c>
      <c r="J30" s="41">
        <v>486593.52</v>
      </c>
      <c r="K30" s="42"/>
      <c r="L30" s="42"/>
      <c r="M30" s="42"/>
      <c r="N30" s="42">
        <f t="shared" si="3"/>
        <v>3781828.6699999995</v>
      </c>
      <c r="O30" s="42">
        <f t="shared" si="7"/>
        <v>2.1266983347976827</v>
      </c>
    </row>
    <row r="31" spans="1:15">
      <c r="A31" s="40" t="s">
        <v>53</v>
      </c>
      <c r="B31" s="53">
        <v>46000.02</v>
      </c>
      <c r="C31" s="53">
        <v>41878.65</v>
      </c>
      <c r="D31" s="53">
        <v>41169.58</v>
      </c>
      <c r="E31" s="53">
        <v>37225.47</v>
      </c>
      <c r="F31" s="53">
        <v>40453.46</v>
      </c>
      <c r="G31" s="41">
        <v>39703.43</v>
      </c>
      <c r="H31" s="41">
        <v>56462.23</v>
      </c>
      <c r="I31" s="41">
        <v>39604.639999999999</v>
      </c>
      <c r="J31" s="41">
        <v>39604.639999999999</v>
      </c>
      <c r="K31" s="42"/>
      <c r="L31" s="42"/>
      <c r="M31" s="42"/>
      <c r="N31" s="42">
        <f t="shared" ref="N31" si="15">SUM(B31:M31)</f>
        <v>382102.12</v>
      </c>
      <c r="O31" s="42">
        <f t="shared" ref="O31" si="16">(N31/N$13)*100</f>
        <v>0.21487381191350069</v>
      </c>
    </row>
    <row r="32" spans="1:15" ht="15.75" customHeight="1">
      <c r="A32" s="40" t="s">
        <v>17</v>
      </c>
      <c r="B32" s="54">
        <v>2080973.24</v>
      </c>
      <c r="C32" s="54">
        <v>2082638.26</v>
      </c>
      <c r="D32" s="54">
        <v>2156036.09</v>
      </c>
      <c r="E32" s="54">
        <v>2114407.33</v>
      </c>
      <c r="F32" s="54">
        <v>2193073.5699999998</v>
      </c>
      <c r="G32" s="41">
        <v>2463194.67</v>
      </c>
      <c r="H32" s="41">
        <v>4012467.78</v>
      </c>
      <c r="I32" s="41">
        <v>2445784.2799999998</v>
      </c>
      <c r="J32" s="41">
        <v>2311303.4900000002</v>
      </c>
      <c r="K32" s="43"/>
      <c r="L32" s="43"/>
      <c r="M32" s="43"/>
      <c r="N32" s="43">
        <f t="shared" si="3"/>
        <v>21859878.710000001</v>
      </c>
      <c r="O32" s="43">
        <f t="shared" si="7"/>
        <v>12.292827546689557</v>
      </c>
    </row>
    <row r="33" spans="1:16" ht="15.75" customHeight="1">
      <c r="A33" s="40" t="s">
        <v>18</v>
      </c>
      <c r="B33" s="54">
        <v>0</v>
      </c>
      <c r="C33" s="54">
        <v>88470.25</v>
      </c>
      <c r="D33" s="54">
        <v>81370.48</v>
      </c>
      <c r="E33" s="54">
        <v>12099.41</v>
      </c>
      <c r="F33" s="54">
        <v>34346.89</v>
      </c>
      <c r="G33" s="41">
        <v>43814.77</v>
      </c>
      <c r="H33" s="41">
        <v>48117.5</v>
      </c>
      <c r="I33" s="41">
        <v>15208.36</v>
      </c>
      <c r="J33" s="41">
        <v>124181.88</v>
      </c>
      <c r="K33" s="42"/>
      <c r="L33" s="42"/>
      <c r="M33" s="42"/>
      <c r="N33" s="42">
        <f t="shared" si="3"/>
        <v>447609.53999999992</v>
      </c>
      <c r="O33" s="42">
        <f t="shared" si="7"/>
        <v>0.25171168406144556</v>
      </c>
    </row>
    <row r="34" spans="1:16">
      <c r="A34" s="40" t="s">
        <v>19</v>
      </c>
      <c r="B34" s="53">
        <v>976323.08</v>
      </c>
      <c r="C34" s="53">
        <v>585004.71</v>
      </c>
      <c r="D34" s="54">
        <v>56995.19</v>
      </c>
      <c r="E34" s="54">
        <v>8660.7000000000007</v>
      </c>
      <c r="F34" s="54">
        <v>8365</v>
      </c>
      <c r="G34" s="54">
        <v>20969.240000000002</v>
      </c>
      <c r="H34" s="41">
        <v>0</v>
      </c>
      <c r="I34" s="41">
        <v>0</v>
      </c>
      <c r="J34" s="41">
        <v>0</v>
      </c>
      <c r="K34" s="41"/>
      <c r="L34" s="41"/>
      <c r="M34" s="41"/>
      <c r="N34" s="43">
        <f t="shared" si="3"/>
        <v>1656317.92</v>
      </c>
      <c r="O34" s="43">
        <f t="shared" si="7"/>
        <v>0.93142468094927267</v>
      </c>
    </row>
    <row r="35" spans="1:16" ht="15.75" customHeight="1">
      <c r="A35" s="40" t="s">
        <v>20</v>
      </c>
      <c r="B35" s="54">
        <v>26193.08</v>
      </c>
      <c r="C35" s="54">
        <v>244260.25</v>
      </c>
      <c r="D35" s="54">
        <v>1035178.97</v>
      </c>
      <c r="E35" s="54">
        <v>73180.429999999993</v>
      </c>
      <c r="F35" s="54">
        <v>542441.25</v>
      </c>
      <c r="G35" s="41">
        <v>544062.93999999994</v>
      </c>
      <c r="H35" s="41">
        <v>539918.19999999995</v>
      </c>
      <c r="I35" s="41">
        <v>541119.24</v>
      </c>
      <c r="J35" s="41">
        <v>533618.81000000006</v>
      </c>
      <c r="K35" s="42"/>
      <c r="L35" s="42"/>
      <c r="M35" s="42"/>
      <c r="N35" s="42">
        <f t="shared" ref="N35" si="17">SUM(B35:M35)</f>
        <v>4079973.1700000004</v>
      </c>
      <c r="O35" s="42">
        <f t="shared" ref="O35" si="18">(N35/N$13)*100</f>
        <v>2.2943588681023526</v>
      </c>
      <c r="P35" s="9"/>
    </row>
    <row r="36" spans="1:16" ht="15.75" customHeight="1">
      <c r="A36" s="40" t="s">
        <v>63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41">
        <v>0</v>
      </c>
      <c r="H36" s="41">
        <v>0</v>
      </c>
      <c r="I36" s="41">
        <v>0</v>
      </c>
      <c r="J36" s="41">
        <v>0</v>
      </c>
      <c r="K36" s="42"/>
      <c r="L36" s="42"/>
      <c r="M36" s="42"/>
      <c r="N36" s="42">
        <f t="shared" si="3"/>
        <v>0</v>
      </c>
      <c r="O36" s="42">
        <f t="shared" si="7"/>
        <v>0</v>
      </c>
      <c r="P36" s="9"/>
    </row>
    <row r="37" spans="1:16">
      <c r="A37" s="20" t="s">
        <v>21</v>
      </c>
      <c r="B37" s="55">
        <f t="shared" ref="B37:G37" si="19">SUM(B38)</f>
        <v>4756121.09</v>
      </c>
      <c r="C37" s="55">
        <f t="shared" si="19"/>
        <v>4118314.95</v>
      </c>
      <c r="D37" s="55">
        <f t="shared" si="19"/>
        <v>4250304.92</v>
      </c>
      <c r="E37" s="55">
        <f t="shared" si="19"/>
        <v>4124926.28</v>
      </c>
      <c r="F37" s="55">
        <f t="shared" si="19"/>
        <v>4196361.96</v>
      </c>
      <c r="G37" s="55">
        <f t="shared" si="19"/>
        <v>4521424.38</v>
      </c>
      <c r="H37" s="55">
        <f t="shared" ref="H37" si="20">SUM(H38)</f>
        <v>4756391.01</v>
      </c>
      <c r="I37" s="55">
        <f t="shared" ref="I37" si="21">SUM(I38)</f>
        <v>7979480.3799999999</v>
      </c>
      <c r="J37" s="21">
        <f t="shared" ref="J37" si="22">SUM(J38)</f>
        <v>4569695.8</v>
      </c>
      <c r="K37" s="21">
        <f t="shared" ref="K37" si="23">SUM(K38)</f>
        <v>0</v>
      </c>
      <c r="L37" s="21">
        <f t="shared" ref="L37:M37" si="24">SUM(L38)</f>
        <v>0</v>
      </c>
      <c r="M37" s="21">
        <f t="shared" si="24"/>
        <v>0</v>
      </c>
      <c r="N37" s="22">
        <f>SUM(B37:M37)</f>
        <v>43273020.769999996</v>
      </c>
      <c r="O37" s="22">
        <v>100</v>
      </c>
    </row>
    <row r="38" spans="1:16">
      <c r="A38" s="23" t="s">
        <v>22</v>
      </c>
      <c r="B38" s="56">
        <v>4756121.09</v>
      </c>
      <c r="C38" s="56">
        <v>4118314.95</v>
      </c>
      <c r="D38" s="56">
        <v>4250304.92</v>
      </c>
      <c r="E38" s="56">
        <v>4124926.28</v>
      </c>
      <c r="F38" s="56">
        <v>4196361.96</v>
      </c>
      <c r="G38" s="24">
        <v>4521424.38</v>
      </c>
      <c r="H38" s="24">
        <v>4756391.01</v>
      </c>
      <c r="I38" s="24">
        <v>7979480.3799999999</v>
      </c>
      <c r="J38" s="24">
        <v>4569695.8</v>
      </c>
      <c r="K38" s="25"/>
      <c r="L38" s="25"/>
      <c r="M38" s="25"/>
      <c r="N38" s="25">
        <f>SUM(B38:M38)</f>
        <v>43273020.769999996</v>
      </c>
      <c r="O38" s="25">
        <v>100</v>
      </c>
    </row>
    <row r="39" spans="1:16">
      <c r="A39" s="26" t="s">
        <v>23</v>
      </c>
      <c r="B39" s="57">
        <f t="shared" ref="B39:G39" si="25">SUM(B40:B41)</f>
        <v>4798731.2</v>
      </c>
      <c r="C39" s="57">
        <f t="shared" si="25"/>
        <v>4070362.66</v>
      </c>
      <c r="D39" s="57">
        <f t="shared" si="25"/>
        <v>4314369.6399999997</v>
      </c>
      <c r="E39" s="57">
        <f t="shared" si="25"/>
        <v>4062526</v>
      </c>
      <c r="F39" s="57">
        <f t="shared" si="25"/>
        <v>4197825.5999999996</v>
      </c>
      <c r="G39" s="57">
        <f t="shared" si="25"/>
        <v>4521225.58</v>
      </c>
      <c r="H39" s="57">
        <f t="shared" ref="H39" si="26">SUM(H40:H41)</f>
        <v>4610552.67</v>
      </c>
      <c r="I39" s="57">
        <f t="shared" ref="I39" si="27">SUM(I40:I41)</f>
        <v>8119201.2999999998</v>
      </c>
      <c r="J39" s="27">
        <f t="shared" ref="J39" si="28">SUM(J40:J41)</f>
        <v>4554235.25</v>
      </c>
      <c r="K39" s="27">
        <f t="shared" ref="K39" si="29">SUM(K40:K41)</f>
        <v>0</v>
      </c>
      <c r="L39" s="27">
        <f t="shared" ref="L39:M39" si="30">SUM(L40:L41)</f>
        <v>0</v>
      </c>
      <c r="M39" s="27">
        <f t="shared" si="30"/>
        <v>0</v>
      </c>
      <c r="N39" s="28">
        <f>SUM(B39:M39)</f>
        <v>43249029.899999999</v>
      </c>
      <c r="O39" s="28">
        <v>100</v>
      </c>
    </row>
    <row r="40" spans="1:16">
      <c r="A40" s="29" t="s">
        <v>22</v>
      </c>
      <c r="B40" s="58">
        <v>4798731.2</v>
      </c>
      <c r="C40" s="58">
        <v>4070362.66</v>
      </c>
      <c r="D40" s="58">
        <v>4314369.6399999997</v>
      </c>
      <c r="E40" s="58">
        <v>4062526</v>
      </c>
      <c r="F40" s="58">
        <v>4197825.5999999996</v>
      </c>
      <c r="G40" s="30">
        <v>4521225.58</v>
      </c>
      <c r="H40" s="30">
        <v>4610552.67</v>
      </c>
      <c r="I40" s="30">
        <v>8119201.2999999998</v>
      </c>
      <c r="J40" s="30">
        <v>4554235.25</v>
      </c>
      <c r="K40" s="31"/>
      <c r="L40" s="31"/>
      <c r="M40" s="31"/>
      <c r="N40" s="31">
        <f>SUM(B40:M40)</f>
        <v>43249029.899999999</v>
      </c>
      <c r="O40" s="31">
        <v>100</v>
      </c>
    </row>
    <row r="41" spans="1:16">
      <c r="A41" s="29" t="s">
        <v>47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/>
      <c r="L41" s="30"/>
      <c r="M41" s="30"/>
      <c r="N41" s="32">
        <v>0</v>
      </c>
      <c r="O41" s="31">
        <v>0</v>
      </c>
    </row>
    <row r="42" spans="1:16">
      <c r="A42" s="33" t="s">
        <v>49</v>
      </c>
      <c r="B42" s="59">
        <f t="shared" ref="B42:M42" si="31">B4+B5-B13+B37-B39</f>
        <v>58968614.820000008</v>
      </c>
      <c r="C42" s="59">
        <f t="shared" si="31"/>
        <v>64319633.090000004</v>
      </c>
      <c r="D42" s="59">
        <f t="shared" si="31"/>
        <v>67804257.110000014</v>
      </c>
      <c r="E42" s="59">
        <f t="shared" si="31"/>
        <v>72748283.330000013</v>
      </c>
      <c r="F42" s="59">
        <f t="shared" si="31"/>
        <v>78069662.980000019</v>
      </c>
      <c r="G42" s="59">
        <f t="shared" si="31"/>
        <v>79268581.230000019</v>
      </c>
      <c r="H42" s="59">
        <f t="shared" si="31"/>
        <v>79782227.570000008</v>
      </c>
      <c r="I42" s="59">
        <f t="shared" si="31"/>
        <v>82009992.180000007</v>
      </c>
      <c r="J42" s="34">
        <f t="shared" si="31"/>
        <v>83375605.400000021</v>
      </c>
      <c r="K42" s="34">
        <f t="shared" si="31"/>
        <v>83375605.400000021</v>
      </c>
      <c r="L42" s="34">
        <f t="shared" si="31"/>
        <v>0</v>
      </c>
      <c r="M42" s="34">
        <f t="shared" si="31"/>
        <v>0</v>
      </c>
      <c r="N42" s="34">
        <f>M42</f>
        <v>0</v>
      </c>
      <c r="O42" s="35"/>
    </row>
    <row r="43" spans="1:16">
      <c r="A43" s="6" t="s">
        <v>24</v>
      </c>
      <c r="B43" s="60">
        <f t="shared" ref="B43:G43" si="32">SUM(B44:B47)</f>
        <v>16684014.109999999</v>
      </c>
      <c r="C43" s="60">
        <f t="shared" si="32"/>
        <v>17344720.829999998</v>
      </c>
      <c r="D43" s="60">
        <f t="shared" si="32"/>
        <v>20029101.189999998</v>
      </c>
      <c r="E43" s="60">
        <f t="shared" si="32"/>
        <v>21417893.82</v>
      </c>
      <c r="F43" s="60">
        <f t="shared" si="32"/>
        <v>22874871.460000001</v>
      </c>
      <c r="G43" s="60">
        <f t="shared" si="32"/>
        <v>22326154.960000001</v>
      </c>
      <c r="H43" s="60">
        <f t="shared" ref="H43" si="33">SUM(H44:H47)</f>
        <v>22162093.34</v>
      </c>
      <c r="I43" s="60">
        <f t="shared" ref="I43" si="34">SUM(I44:I47)</f>
        <v>23669655.240000002</v>
      </c>
      <c r="J43" s="7">
        <f t="shared" ref="J43" si="35">SUM(J44:J47)</f>
        <v>25392333.309999999</v>
      </c>
      <c r="K43" s="7">
        <f t="shared" ref="K43" si="36">SUM(K44:K47)</f>
        <v>0</v>
      </c>
      <c r="L43" s="7">
        <f t="shared" ref="L43:M43" si="37">SUM(L44:L47)</f>
        <v>0</v>
      </c>
      <c r="M43" s="7">
        <f t="shared" si="37"/>
        <v>0</v>
      </c>
      <c r="N43" s="7">
        <f t="shared" ref="N43" si="38">SUM(N44:N47)</f>
        <v>11933947.6</v>
      </c>
      <c r="O43" s="8"/>
    </row>
    <row r="44" spans="1:16">
      <c r="A44" s="1" t="s">
        <v>25</v>
      </c>
      <c r="B44" s="61">
        <v>500000</v>
      </c>
      <c r="C44" s="54">
        <v>0</v>
      </c>
      <c r="D44" s="61">
        <v>1500000</v>
      </c>
      <c r="E44" s="61">
        <v>1700000</v>
      </c>
      <c r="F44" s="61">
        <v>1900000</v>
      </c>
      <c r="G44" s="2">
        <v>2100000</v>
      </c>
      <c r="H44" s="2">
        <v>2100000</v>
      </c>
      <c r="I44" s="2">
        <v>2300000</v>
      </c>
      <c r="J44" s="2">
        <v>2500000</v>
      </c>
      <c r="K44" s="3"/>
      <c r="L44" s="3"/>
      <c r="M44" s="3"/>
      <c r="N44" s="3">
        <v>0</v>
      </c>
      <c r="O44" s="3"/>
    </row>
    <row r="45" spans="1:16" ht="16.5" customHeight="1">
      <c r="A45" s="1" t="s">
        <v>54</v>
      </c>
      <c r="B45" s="61">
        <v>934014.11</v>
      </c>
      <c r="C45" s="61">
        <v>1844720.83</v>
      </c>
      <c r="D45" s="61">
        <v>2779101.19</v>
      </c>
      <c r="E45" s="61">
        <v>3717893.82</v>
      </c>
      <c r="F45" s="61">
        <v>4724871.46</v>
      </c>
      <c r="G45" s="2">
        <v>3726154.96</v>
      </c>
      <c r="H45" s="2">
        <v>3562093.34</v>
      </c>
      <c r="I45" s="2">
        <v>4369655.24</v>
      </c>
      <c r="J45" s="2">
        <v>5392333.3099999996</v>
      </c>
      <c r="K45" s="3"/>
      <c r="L45" s="3"/>
      <c r="M45" s="3"/>
      <c r="N45" s="3">
        <v>0</v>
      </c>
      <c r="O45" s="3"/>
    </row>
    <row r="46" spans="1:16">
      <c r="A46" s="1" t="s">
        <v>26</v>
      </c>
      <c r="B46" s="61">
        <v>250000</v>
      </c>
      <c r="C46" s="61">
        <v>500000</v>
      </c>
      <c r="D46" s="61">
        <v>750000</v>
      </c>
      <c r="E46" s="61">
        <v>1000000</v>
      </c>
      <c r="F46" s="61">
        <v>1250000</v>
      </c>
      <c r="G46" s="2">
        <v>1500000</v>
      </c>
      <c r="H46" s="2">
        <v>1500000</v>
      </c>
      <c r="I46" s="2">
        <v>2000000</v>
      </c>
      <c r="J46" s="2">
        <v>2500000</v>
      </c>
      <c r="K46" s="3"/>
      <c r="L46" s="3"/>
      <c r="M46" s="3"/>
      <c r="N46" s="3">
        <v>1933947.6</v>
      </c>
      <c r="O46" s="3"/>
    </row>
    <row r="47" spans="1:16">
      <c r="A47" s="1" t="s">
        <v>27</v>
      </c>
      <c r="B47" s="61">
        <v>15000000</v>
      </c>
      <c r="C47" s="61">
        <v>15000000</v>
      </c>
      <c r="D47" s="61">
        <v>15000000</v>
      </c>
      <c r="E47" s="61">
        <v>15000000</v>
      </c>
      <c r="F47" s="61">
        <v>15000000</v>
      </c>
      <c r="G47" s="2">
        <v>15000000</v>
      </c>
      <c r="H47" s="2">
        <v>15000000</v>
      </c>
      <c r="I47" s="2">
        <v>15000000</v>
      </c>
      <c r="J47" s="2">
        <v>15000000</v>
      </c>
      <c r="K47" s="3"/>
      <c r="L47" s="3"/>
      <c r="M47" s="3"/>
      <c r="N47" s="3">
        <v>10000000</v>
      </c>
      <c r="O47" s="3"/>
    </row>
    <row r="48" spans="1:16">
      <c r="A48" s="6" t="s">
        <v>28</v>
      </c>
      <c r="B48" s="60">
        <f>SUM(B49:B51)</f>
        <v>4065395.87</v>
      </c>
      <c r="C48" s="60">
        <f t="shared" ref="C48:N48" si="39">SUM(C49:C51)</f>
        <v>3373305.5199999996</v>
      </c>
      <c r="D48" s="60">
        <f t="shared" si="39"/>
        <v>2889130.2800000003</v>
      </c>
      <c r="E48" s="60">
        <f t="shared" si="39"/>
        <v>3385853.47</v>
      </c>
      <c r="F48" s="60">
        <f t="shared" si="39"/>
        <v>3459375.04</v>
      </c>
      <c r="G48" s="60">
        <f t="shared" si="39"/>
        <v>3298353.04</v>
      </c>
      <c r="H48" s="60">
        <f t="shared" si="39"/>
        <v>4267086.01</v>
      </c>
      <c r="I48" s="60">
        <f t="shared" si="39"/>
        <v>4454917.75</v>
      </c>
      <c r="J48" s="60">
        <f t="shared" si="39"/>
        <v>4001650.72</v>
      </c>
      <c r="K48" s="60">
        <f t="shared" si="39"/>
        <v>0</v>
      </c>
      <c r="L48" s="60">
        <f t="shared" si="39"/>
        <v>0</v>
      </c>
      <c r="M48" s="60">
        <f t="shared" si="39"/>
        <v>0</v>
      </c>
      <c r="N48" s="60">
        <f t="shared" si="39"/>
        <v>3045621.6100000003</v>
      </c>
      <c r="O48" s="8"/>
    </row>
    <row r="49" spans="1:15">
      <c r="A49" s="1" t="s">
        <v>65</v>
      </c>
      <c r="B49" s="62">
        <v>897436.49</v>
      </c>
      <c r="C49" s="62">
        <v>897436.49</v>
      </c>
      <c r="D49" s="62">
        <v>905264.83</v>
      </c>
      <c r="E49" s="62">
        <v>911841.06</v>
      </c>
      <c r="F49" s="62">
        <v>924806.88</v>
      </c>
      <c r="G49" s="2">
        <v>934043.3</v>
      </c>
      <c r="H49" s="2">
        <v>2006444.78</v>
      </c>
      <c r="I49" s="2">
        <v>2006444.78</v>
      </c>
      <c r="J49" s="4">
        <v>2110607.4300000002</v>
      </c>
      <c r="K49" s="5"/>
      <c r="L49" s="5"/>
      <c r="M49" s="5"/>
      <c r="N49" s="5">
        <v>66991.350000000006</v>
      </c>
      <c r="O49" s="8"/>
    </row>
    <row r="50" spans="1:15">
      <c r="A50" s="1" t="s">
        <v>29</v>
      </c>
      <c r="B50" s="62">
        <v>1955740.32</v>
      </c>
      <c r="C50" s="62">
        <v>2141165.5299999998</v>
      </c>
      <c r="D50" s="62">
        <v>1679861.02</v>
      </c>
      <c r="E50" s="62">
        <v>2176588.33</v>
      </c>
      <c r="F50" s="62">
        <v>2245509.08</v>
      </c>
      <c r="G50" s="2">
        <v>2316116.5699999998</v>
      </c>
      <c r="H50" s="2">
        <v>2212448.06</v>
      </c>
      <c r="I50" s="2">
        <v>2400279.7999999998</v>
      </c>
      <c r="J50" s="4">
        <v>1842850.12</v>
      </c>
      <c r="K50" s="5"/>
      <c r="L50" s="5"/>
      <c r="M50" s="5"/>
      <c r="N50" s="5">
        <v>66991.350000000006</v>
      </c>
      <c r="O50" s="5"/>
    </row>
    <row r="51" spans="1:15">
      <c r="A51" s="1" t="s">
        <v>30</v>
      </c>
      <c r="B51" s="61">
        <v>1212219.06</v>
      </c>
      <c r="C51" s="61">
        <v>334703.5</v>
      </c>
      <c r="D51" s="62">
        <v>304004.43</v>
      </c>
      <c r="E51" s="61">
        <v>297424.08</v>
      </c>
      <c r="F51" s="61">
        <v>289059.08</v>
      </c>
      <c r="G51" s="62">
        <v>48193.17</v>
      </c>
      <c r="H51" s="2">
        <v>48193.17</v>
      </c>
      <c r="I51" s="2">
        <v>48193.17</v>
      </c>
      <c r="J51" s="2">
        <v>48193.17</v>
      </c>
      <c r="K51" s="2"/>
      <c r="L51" s="3"/>
      <c r="M51" s="3"/>
      <c r="N51" s="3">
        <v>2911638.91</v>
      </c>
      <c r="O51" s="3"/>
    </row>
    <row r="52" spans="1:15">
      <c r="A52" s="47" t="s">
        <v>50</v>
      </c>
      <c r="B52" s="63">
        <f>B4+B5-B13+B37-B39-B43-B48</f>
        <v>38219204.840000011</v>
      </c>
      <c r="C52" s="63">
        <f>C4+C5-C13+C37-C39-C43-C48</f>
        <v>43601606.74000001</v>
      </c>
      <c r="D52" s="63">
        <f>D4+D5-D13+D37-D39-D43-D48</f>
        <v>44886025.640000015</v>
      </c>
      <c r="E52" s="63">
        <f t="shared" ref="E52:M52" si="40">E42-E43-E48</f>
        <v>47944536.040000014</v>
      </c>
      <c r="F52" s="63">
        <f t="shared" si="40"/>
        <v>51735416.480000019</v>
      </c>
      <c r="G52" s="63">
        <f t="shared" si="40"/>
        <v>53644073.230000019</v>
      </c>
      <c r="H52" s="63">
        <f t="shared" si="40"/>
        <v>53353048.220000006</v>
      </c>
      <c r="I52" s="63">
        <f t="shared" si="40"/>
        <v>53885419.190000005</v>
      </c>
      <c r="J52" s="48">
        <f t="shared" si="40"/>
        <v>53981621.37000002</v>
      </c>
      <c r="K52" s="48">
        <f t="shared" si="40"/>
        <v>83375605.400000021</v>
      </c>
      <c r="L52" s="48">
        <f t="shared" si="40"/>
        <v>0</v>
      </c>
      <c r="M52" s="48">
        <f t="shared" si="40"/>
        <v>0</v>
      </c>
      <c r="N52" s="49">
        <f>M52</f>
        <v>0</v>
      </c>
      <c r="O52" s="49"/>
    </row>
    <row r="53" spans="1:15">
      <c r="A53" s="66" t="s">
        <v>57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5" spans="1:15">
      <c r="C55" s="64"/>
    </row>
  </sheetData>
  <mergeCells count="2">
    <mergeCell ref="A2:O2"/>
    <mergeCell ref="A53:O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2015-10-14T21:15:14Z</dcterms:modified>
</cp:coreProperties>
</file>