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8 TABELAS AGO\"/>
    </mc:Choice>
  </mc:AlternateContent>
  <bookViews>
    <workbookView xWindow="120" yWindow="45" windowWidth="19095" windowHeight="11985"/>
  </bookViews>
  <sheets>
    <sheet name="2016" sheetId="1" r:id="rId1"/>
  </sheets>
  <calcPr calcId="152511"/>
</workbook>
</file>

<file path=xl/calcChain.xml><?xml version="1.0" encoding="utf-8"?>
<calcChain xmlns="http://schemas.openxmlformats.org/spreadsheetml/2006/main">
  <c r="I49" i="1" l="1"/>
  <c r="I54" i="1" s="1"/>
  <c r="J4" i="1"/>
  <c r="I4" i="1" l="1"/>
  <c r="H49" i="1"/>
  <c r="G49" i="1" l="1"/>
  <c r="G4" i="1" l="1"/>
  <c r="F49" i="1"/>
  <c r="F5" i="1"/>
  <c r="N13" i="1"/>
  <c r="F4" i="1" l="1"/>
  <c r="E49" i="1" l="1"/>
  <c r="N7" i="1" l="1"/>
  <c r="B5" i="1"/>
  <c r="G5" i="1" l="1"/>
  <c r="H5" i="1"/>
  <c r="I5" i="1"/>
  <c r="J5" i="1"/>
  <c r="K5" i="1"/>
  <c r="L5" i="1"/>
  <c r="M5" i="1"/>
  <c r="E5" i="1"/>
  <c r="D5" i="1"/>
  <c r="C49" i="1"/>
  <c r="D49" i="1"/>
  <c r="J49" i="1"/>
  <c r="K49" i="1"/>
  <c r="L49" i="1"/>
  <c r="M49" i="1"/>
  <c r="N49" i="1"/>
  <c r="B49" i="1"/>
  <c r="N19" i="1"/>
  <c r="N36" i="1"/>
  <c r="N21" i="1"/>
  <c r="C5" i="1"/>
  <c r="N44" i="1"/>
  <c r="M44" i="1"/>
  <c r="M40" i="1"/>
  <c r="M38" i="1"/>
  <c r="M14" i="1"/>
  <c r="K14" i="1"/>
  <c r="I14" i="1"/>
  <c r="H14" i="1"/>
  <c r="N6" i="1"/>
  <c r="H44" i="1"/>
  <c r="I44" i="1"/>
  <c r="J44" i="1"/>
  <c r="K44" i="1"/>
  <c r="L44" i="1"/>
  <c r="H40" i="1"/>
  <c r="I40" i="1"/>
  <c r="J40" i="1"/>
  <c r="K40" i="1"/>
  <c r="L40" i="1"/>
  <c r="H38" i="1"/>
  <c r="I38" i="1"/>
  <c r="J38" i="1"/>
  <c r="K38" i="1"/>
  <c r="L38" i="1"/>
  <c r="J14" i="1"/>
  <c r="L14" i="1"/>
  <c r="G40" i="1"/>
  <c r="G44" i="1"/>
  <c r="G38" i="1"/>
  <c r="G14" i="1"/>
  <c r="F44" i="1"/>
  <c r="F40" i="1"/>
  <c r="N28" i="1"/>
  <c r="F38" i="1"/>
  <c r="F14" i="1"/>
  <c r="C44" i="1"/>
  <c r="C40" i="1"/>
  <c r="C38" i="1"/>
  <c r="C14" i="1"/>
  <c r="D14" i="1"/>
  <c r="N39" i="1"/>
  <c r="N41" i="1"/>
  <c r="N26" i="1"/>
  <c r="N32" i="1"/>
  <c r="E38" i="1"/>
  <c r="D44" i="1"/>
  <c r="D40" i="1"/>
  <c r="D38" i="1"/>
  <c r="N18" i="1"/>
  <c r="B44" i="1"/>
  <c r="B40" i="1"/>
  <c r="B38" i="1"/>
  <c r="B14" i="1"/>
  <c r="B54" i="1" l="1"/>
  <c r="E40" i="1"/>
  <c r="N40" i="1" s="1"/>
  <c r="N5" i="1"/>
  <c r="O13" i="1" s="1"/>
  <c r="N38" i="1"/>
  <c r="E44" i="1"/>
  <c r="E14" i="1"/>
  <c r="B43" i="1"/>
  <c r="C4" i="1" s="1"/>
  <c r="N29" i="1"/>
  <c r="N8" i="1"/>
  <c r="N9" i="1"/>
  <c r="N10" i="1"/>
  <c r="N11" i="1"/>
  <c r="N12" i="1"/>
  <c r="N15" i="1"/>
  <c r="N16" i="1"/>
  <c r="N17" i="1"/>
  <c r="N20" i="1"/>
  <c r="N22" i="1"/>
  <c r="N23" i="1"/>
  <c r="N24" i="1"/>
  <c r="N25" i="1"/>
  <c r="N27" i="1"/>
  <c r="N30" i="1"/>
  <c r="N31" i="1"/>
  <c r="N33" i="1"/>
  <c r="N34" i="1"/>
  <c r="N35" i="1"/>
  <c r="N37" i="1"/>
  <c r="O6" i="1" l="1"/>
  <c r="O7" i="1"/>
  <c r="C54" i="1"/>
  <c r="N14" i="1"/>
  <c r="O10" i="1"/>
  <c r="O12" i="1"/>
  <c r="O8" i="1"/>
  <c r="O11" i="1"/>
  <c r="O9" i="1"/>
  <c r="O21" i="1" l="1"/>
  <c r="O36" i="1"/>
  <c r="C43" i="1"/>
  <c r="D4" i="1" s="1"/>
  <c r="O28" i="1"/>
  <c r="O18" i="1"/>
  <c r="O30" i="1"/>
  <c r="O31" i="1"/>
  <c r="O20" i="1"/>
  <c r="O24" i="1"/>
  <c r="O37" i="1"/>
  <c r="O25" i="1"/>
  <c r="O35" i="1"/>
  <c r="O26" i="1"/>
  <c r="O22" i="1"/>
  <c r="O27" i="1"/>
  <c r="O33" i="1"/>
  <c r="O16" i="1"/>
  <c r="O23" i="1"/>
  <c r="O29" i="1"/>
  <c r="O34" i="1"/>
  <c r="O17" i="1"/>
  <c r="O15" i="1"/>
  <c r="O32" i="1"/>
  <c r="D43" i="1" l="1"/>
  <c r="E4" i="1" s="1"/>
  <c r="E43" i="1" l="1"/>
  <c r="D54" i="1"/>
  <c r="E54" i="1" l="1"/>
  <c r="F43" i="1"/>
  <c r="G43" i="1" l="1"/>
  <c r="F54" i="1"/>
  <c r="H4" i="1" l="1"/>
  <c r="H43" i="1" s="1"/>
  <c r="G54" i="1"/>
  <c r="I43" i="1" l="1"/>
  <c r="H54" i="1"/>
  <c r="J43" i="1" l="1"/>
  <c r="K43" i="1" l="1"/>
  <c r="J54" i="1"/>
  <c r="L43" i="1" l="1"/>
  <c r="K54" i="1"/>
  <c r="L54" i="1" l="1"/>
  <c r="N4" i="1" l="1"/>
  <c r="M43" i="1"/>
  <c r="N43" i="1" l="1"/>
  <c r="M54" i="1"/>
  <c r="N54" i="1" s="1"/>
</calcChain>
</file>

<file path=xl/sharedStrings.xml><?xml version="1.0" encoding="utf-8"?>
<sst xmlns="http://schemas.openxmlformats.org/spreadsheetml/2006/main" count="71" uniqueCount="69">
  <si>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</si>
  <si>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</si>
  <si>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</si>
  <si>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</si>
  <si>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</si>
  <si>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</si>
  <si>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</si>
  <si>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</si>
  <si>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</si>
  <si>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</si>
  <si>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</si>
  <si>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</si>
  <si>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</si>
  <si>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</si>
  <si>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</si>
  <si>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</si>
  <si>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</si>
  <si>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</si>
  <si>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</si>
  <si>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</si>
  <si>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</si>
  <si>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</si>
  <si>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</si>
  <si>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</si>
  <si>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</si>
  <si>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</si>
  <si>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</si>
  <si>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</si>
  <si>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</si>
  <si>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</si>
  <si>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</si>
  <si>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</si>
  <si>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</si>
  <si>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</si>
  <si>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</si>
  <si>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</si>
  <si>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</si>
  <si>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</si>
  <si>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</si>
  <si>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</si>
  <si>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</si>
  <si>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</si>
  <si>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</si>
  <si>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</si>
  <si>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</si>
  <si>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</si>
  <si>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</si>
  <si>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</si>
  <si>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</si>
  <si>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</si>
  <si>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</si>
  <si>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</si>
  <si>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</si>
  <si>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</si>
  <si>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</si>
  <si>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</si>
  <si>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</si>
  <si>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</si>
  <si>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</si>
  <si>
    <t>Indenização Auxílio-Saúde</t>
  </si>
  <si>
    <t>Alienação Conta Mov. TCE com o Banco do Brasil</t>
  </si>
  <si>
    <t>Complementação da Cota de Receita Recebida</t>
  </si>
  <si>
    <t>Conversão de 1/3 de Licença Prêmio</t>
  </si>
  <si>
    <t>Transferência Financeira à SEF</t>
  </si>
  <si>
    <t>Auxílio Transporte</t>
  </si>
  <si>
    <t>Precatórios de pessoal e de fornecedores nacionais</t>
  </si>
  <si>
    <t>Outras despesas</t>
  </si>
  <si>
    <t>Taxa com arrecadação de inscrição em concurso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</si>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</sst>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70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43" fontId="0" fillId="0" borderId="0" xfId="0" applyNumberFormat="1"/>
    <xf numFmtId="4" fontId="8" fillId="10" borderId="5" xfId="0" applyNumberFormat="1" applyFont="1" applyFill="1" applyBorder="1" applyAlignment="1">
      <alignment horizontal="right" wrapText="1"/>
    </xf>
    <xf numFmtId="43" fontId="6" fillId="0" borderId="6" xfId="1" applyFont="1" applyBorder="1" applyAlignment="1">
      <alignment horizontal="right" wrapText="1"/>
    </xf>
    <xf numFmtId="39" fontId="8" fillId="0" borderId="5" xfId="1" applyNumberFormat="1" applyFont="1" applyBorder="1" applyAlignment="1">
      <alignment horizontal="right" wrapText="1"/>
    </xf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zoomScaleNormal="100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A58" sqref="A58"/>
    </sheetView>
  </sheetViews>
  <sheetFormatPr defaultRowHeight="15" x14ac:dyDescent="0.2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8" width="11.7109375" bestFit="1" customWidth="1"/>
    <col min="9" max="9" width="13.28515625" bestFit="1" customWidth="1"/>
    <col min="10" max="10" width="11.7109375" bestFit="1" customWidth="1"/>
    <col min="11" max="12" width="12.7109375" bestFit="1" customWidth="1"/>
    <col min="13" max="13" width="12.5703125" bestFit="1" customWidth="1"/>
    <col min="14" max="14" width="13.140625" customWidth="1"/>
    <col min="15" max="15" width="5.7109375" bestFit="1" customWidth="1"/>
  </cols>
  <sheetData>
    <row r="1" spans="1:15" x14ac:dyDescent="0.25">
      <c r="N1" s="19" t="s">
        <v>48</v>
      </c>
    </row>
    <row r="2" spans="1:15" s="36" customFormat="1" ht="30" customHeight="1" thickBot="1" x14ac:dyDescent="0.2">
      <c r="A2" s="68" t="s">
        <v>58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15.75" thickBot="1" x14ac:dyDescent="0.3">
      <c r="A3" s="44" t="s">
        <v>31</v>
      </c>
      <c r="B3" s="45" t="s">
        <v>55</v>
      </c>
      <c r="C3" s="45" t="s">
        <v>56</v>
      </c>
      <c r="D3" s="45" t="s">
        <v>32</v>
      </c>
      <c r="E3" s="45" t="s">
        <v>33</v>
      </c>
      <c r="F3" s="45" t="s">
        <v>34</v>
      </c>
      <c r="G3" s="45" t="s">
        <v>35</v>
      </c>
      <c r="H3" s="45" t="s">
        <v>36</v>
      </c>
      <c r="I3" s="45" t="s">
        <v>37</v>
      </c>
      <c r="J3" s="45" t="s">
        <v>38</v>
      </c>
      <c r="K3" s="45" t="s">
        <v>39</v>
      </c>
      <c r="L3" s="45" t="s">
        <v>40</v>
      </c>
      <c r="M3" s="45" t="s">
        <v>41</v>
      </c>
      <c r="N3" s="45" t="s">
        <v>42</v>
      </c>
      <c r="O3" s="46" t="s">
        <v>43</v>
      </c>
    </row>
    <row r="4" spans="1:15" x14ac:dyDescent="0.25">
      <c r="A4" s="16" t="s">
        <v>44</v>
      </c>
      <c r="B4" s="17">
        <v>37618871.68</v>
      </c>
      <c r="C4" s="17">
        <f t="shared" ref="C4:J4" si="0">B43</f>
        <v>40633899.140000008</v>
      </c>
      <c r="D4" s="17">
        <f t="shared" si="0"/>
        <v>47411458.99000001</v>
      </c>
      <c r="E4" s="17">
        <f t="shared" si="0"/>
        <v>49487583.179999992</v>
      </c>
      <c r="F4" s="17">
        <f t="shared" si="0"/>
        <v>44578314.839999989</v>
      </c>
      <c r="G4" s="17">
        <f t="shared" si="0"/>
        <v>52682902.039999984</v>
      </c>
      <c r="H4" s="17">
        <f t="shared" si="0"/>
        <v>50068880.449999981</v>
      </c>
      <c r="I4" s="17">
        <f t="shared" si="0"/>
        <v>49235859.009999976</v>
      </c>
      <c r="J4" s="17">
        <f t="shared" si="0"/>
        <v>50180262.679999985</v>
      </c>
      <c r="K4" s="17"/>
      <c r="L4" s="17"/>
      <c r="M4" s="17"/>
      <c r="N4" s="17">
        <f>M4</f>
        <v>0</v>
      </c>
      <c r="O4" s="18"/>
    </row>
    <row r="5" spans="1:15" x14ac:dyDescent="0.25">
      <c r="A5" s="10" t="s">
        <v>0</v>
      </c>
      <c r="B5" s="51">
        <f>SUM(B6:B12)</f>
        <v>23935688.239999998</v>
      </c>
      <c r="C5" s="51">
        <f>SUM(C6:C12)</f>
        <v>20919648.379999999</v>
      </c>
      <c r="D5" s="51">
        <f>SUM(D6:D12)</f>
        <v>26686938.57</v>
      </c>
      <c r="E5" s="51">
        <f>SUM(E6:E12)</f>
        <v>18227738.530000001</v>
      </c>
      <c r="F5" s="51">
        <f>SUM(F6:F13)</f>
        <v>29144258.490000002</v>
      </c>
      <c r="G5" s="51">
        <f t="shared" ref="G5:M5" si="1">SUM(G6:G12)</f>
        <v>28172639.34</v>
      </c>
      <c r="H5" s="51">
        <f t="shared" si="1"/>
        <v>24920468.32</v>
      </c>
      <c r="I5" s="51">
        <f t="shared" si="1"/>
        <v>23120924.669999994</v>
      </c>
      <c r="J5" s="51">
        <f t="shared" si="1"/>
        <v>0</v>
      </c>
      <c r="K5" s="51">
        <f t="shared" si="1"/>
        <v>0</v>
      </c>
      <c r="L5" s="51">
        <f t="shared" si="1"/>
        <v>0</v>
      </c>
      <c r="M5" s="51">
        <f t="shared" si="1"/>
        <v>0</v>
      </c>
      <c r="N5" s="11">
        <f>SUM(B5:M5)</f>
        <v>195128304.53999999</v>
      </c>
      <c r="O5" s="11">
        <v>100</v>
      </c>
    </row>
    <row r="6" spans="1:15" x14ac:dyDescent="0.25">
      <c r="A6" s="12" t="s">
        <v>60</v>
      </c>
      <c r="B6" s="13">
        <v>32295.98</v>
      </c>
      <c r="C6" s="13">
        <v>32207.86</v>
      </c>
      <c r="D6" s="13">
        <v>31767.26</v>
      </c>
      <c r="E6" s="13">
        <v>32824.699999999997</v>
      </c>
      <c r="F6" s="13">
        <v>32604.400000000001</v>
      </c>
      <c r="G6" s="13">
        <v>32648.46</v>
      </c>
      <c r="H6" s="13">
        <v>32604.400000000001</v>
      </c>
      <c r="I6" s="13">
        <v>32472.22</v>
      </c>
      <c r="J6" s="13"/>
      <c r="K6" s="14"/>
      <c r="L6" s="14"/>
      <c r="M6" s="14"/>
      <c r="N6" s="14">
        <f t="shared" ref="N6:N7" si="2">SUM(B6:M6)</f>
        <v>259425.27999999997</v>
      </c>
      <c r="O6" s="14">
        <f>(N6/N$5)*100</f>
        <v>0.13295112700926456</v>
      </c>
    </row>
    <row r="7" spans="1:15" x14ac:dyDescent="0.25">
      <c r="A7" s="12" t="s">
        <v>61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/>
      <c r="K7" s="14"/>
      <c r="L7" s="14"/>
      <c r="M7" s="14"/>
      <c r="N7" s="14">
        <f t="shared" si="2"/>
        <v>0</v>
      </c>
      <c r="O7" s="14">
        <f>(N7/N$5)*100</f>
        <v>0</v>
      </c>
    </row>
    <row r="8" spans="1:15" x14ac:dyDescent="0.25">
      <c r="A8" s="12" t="s">
        <v>1</v>
      </c>
      <c r="B8" s="50">
        <v>19307920.09</v>
      </c>
      <c r="C8" s="50">
        <v>20023090.039999999</v>
      </c>
      <c r="D8" s="13">
        <v>17575973.940000001</v>
      </c>
      <c r="E8" s="50">
        <v>17336729.940000001</v>
      </c>
      <c r="F8" s="50">
        <v>18154304.899999999</v>
      </c>
      <c r="G8" s="13">
        <v>18265037.870000001</v>
      </c>
      <c r="H8" s="13">
        <v>17805089.510000002</v>
      </c>
      <c r="I8" s="13">
        <v>17506745.899999999</v>
      </c>
      <c r="J8" s="13"/>
      <c r="K8" s="14"/>
      <c r="L8" s="14"/>
      <c r="M8" s="14"/>
      <c r="N8" s="14">
        <f t="shared" ref="N8:N37" si="3">SUM(B8:M8)</f>
        <v>145974892.19</v>
      </c>
      <c r="O8" s="14">
        <f>(N8/N$5)*100</f>
        <v>74.809696386244227</v>
      </c>
    </row>
    <row r="9" spans="1:15" x14ac:dyDescent="0.25">
      <c r="A9" s="12" t="s">
        <v>45</v>
      </c>
      <c r="B9" s="50">
        <v>265901.53999999998</v>
      </c>
      <c r="C9" s="50">
        <v>464479.98</v>
      </c>
      <c r="D9" s="50">
        <v>382048.38</v>
      </c>
      <c r="E9" s="50">
        <v>389723.21</v>
      </c>
      <c r="F9" s="50">
        <v>402953.85</v>
      </c>
      <c r="G9" s="13">
        <v>391871.06</v>
      </c>
      <c r="H9" s="13">
        <v>388457.37</v>
      </c>
      <c r="I9" s="13">
        <v>362345.38</v>
      </c>
      <c r="J9" s="13"/>
      <c r="K9" s="14"/>
      <c r="L9" s="14"/>
      <c r="M9" s="14"/>
      <c r="N9" s="14">
        <f t="shared" si="3"/>
        <v>3047780.77</v>
      </c>
      <c r="O9" s="14">
        <f t="shared" ref="O9:O12" si="4">(N9/N$5)*100</f>
        <v>1.5619367867644365</v>
      </c>
    </row>
    <row r="10" spans="1:15" x14ac:dyDescent="0.25">
      <c r="A10" s="12" t="s">
        <v>2</v>
      </c>
      <c r="B10" s="13">
        <v>2807.7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/>
      <c r="K10" s="13"/>
      <c r="L10" s="13"/>
      <c r="M10" s="13"/>
      <c r="N10" s="15">
        <f t="shared" si="3"/>
        <v>2807.7</v>
      </c>
      <c r="O10" s="15">
        <f t="shared" si="4"/>
        <v>1.4388993983312352E-3</v>
      </c>
    </row>
    <row r="11" spans="1:15" x14ac:dyDescent="0.25">
      <c r="A11" s="12" t="s">
        <v>3</v>
      </c>
      <c r="B11" s="50">
        <v>367906.66</v>
      </c>
      <c r="C11" s="50">
        <v>399870.5</v>
      </c>
      <c r="D11" s="50">
        <v>494220.7</v>
      </c>
      <c r="E11" s="13">
        <v>468460.68</v>
      </c>
      <c r="F11" s="50">
        <v>494204.42</v>
      </c>
      <c r="G11" s="13">
        <v>569051.66</v>
      </c>
      <c r="H11" s="50">
        <v>498184.12</v>
      </c>
      <c r="I11" s="13">
        <v>552435.9</v>
      </c>
      <c r="J11" s="13"/>
      <c r="K11" s="14"/>
      <c r="L11" s="14"/>
      <c r="M11" s="14"/>
      <c r="N11" s="14">
        <f>SUM(B11:M11)</f>
        <v>3844334.64</v>
      </c>
      <c r="O11" s="14">
        <f t="shared" si="4"/>
        <v>1.9701573531644854</v>
      </c>
    </row>
    <row r="12" spans="1:15" x14ac:dyDescent="0.25">
      <c r="A12" s="12" t="s">
        <v>4</v>
      </c>
      <c r="B12" s="50">
        <v>3958856.27</v>
      </c>
      <c r="C12" s="50">
        <v>0</v>
      </c>
      <c r="D12" s="50">
        <v>8202928.29</v>
      </c>
      <c r="E12" s="50">
        <v>0</v>
      </c>
      <c r="F12" s="50">
        <v>8533460.9199999999</v>
      </c>
      <c r="G12" s="13">
        <v>8914030.2899999991</v>
      </c>
      <c r="H12" s="50">
        <v>6196132.9199999999</v>
      </c>
      <c r="I12" s="13">
        <v>4666925.2699999996</v>
      </c>
      <c r="J12" s="13"/>
      <c r="K12" s="14"/>
      <c r="L12" s="14"/>
      <c r="M12" s="14"/>
      <c r="N12" s="14">
        <f t="shared" si="3"/>
        <v>40472333.959999993</v>
      </c>
      <c r="O12" s="14">
        <f t="shared" si="4"/>
        <v>20.74139579873377</v>
      </c>
    </row>
    <row r="13" spans="1:15" x14ac:dyDescent="0.25">
      <c r="A13" s="12" t="s">
        <v>67</v>
      </c>
      <c r="B13" s="50"/>
      <c r="C13" s="50">
        <v>0</v>
      </c>
      <c r="D13" s="50"/>
      <c r="E13" s="50">
        <v>0</v>
      </c>
      <c r="F13" s="50">
        <v>1526730</v>
      </c>
      <c r="G13" s="13">
        <v>0</v>
      </c>
      <c r="H13" s="13">
        <v>0</v>
      </c>
      <c r="I13" s="13">
        <v>0</v>
      </c>
      <c r="J13" s="13"/>
      <c r="K13" s="14"/>
      <c r="L13" s="14"/>
      <c r="M13" s="14"/>
      <c r="N13" s="14">
        <f t="shared" ref="N13" si="5">SUM(B13:M13)</f>
        <v>1526730</v>
      </c>
      <c r="O13" s="14">
        <f t="shared" ref="O13" si="6">(N13/N$5)*100</f>
        <v>0.78242364868548864</v>
      </c>
    </row>
    <row r="14" spans="1:15" x14ac:dyDescent="0.25">
      <c r="A14" s="37" t="s">
        <v>5</v>
      </c>
      <c r="B14" s="52">
        <f>SUM(B15:B37)</f>
        <v>20867174.16</v>
      </c>
      <c r="C14" s="52">
        <f t="shared" ref="C14:D14" si="7">SUM(C15:C37)</f>
        <v>14237300.270000001</v>
      </c>
      <c r="D14" s="52">
        <f t="shared" si="7"/>
        <v>24547830.960000005</v>
      </c>
      <c r="E14" s="52">
        <f t="shared" ref="E14:M14" si="8">SUM(E15:E37)</f>
        <v>23143843.59</v>
      </c>
      <c r="F14" s="52">
        <f t="shared" si="8"/>
        <v>21039873.59</v>
      </c>
      <c r="G14" s="52">
        <f t="shared" si="8"/>
        <v>30796680.779999997</v>
      </c>
      <c r="H14" s="52">
        <f>SUM(H15:H37)</f>
        <v>25751525.150000002</v>
      </c>
      <c r="I14" s="52">
        <f>SUM(I15:I37)</f>
        <v>22175890.239999998</v>
      </c>
      <c r="J14" s="38">
        <f t="shared" si="8"/>
        <v>0</v>
      </c>
      <c r="K14" s="38">
        <f t="shared" si="8"/>
        <v>0</v>
      </c>
      <c r="L14" s="38">
        <f t="shared" si="8"/>
        <v>0</v>
      </c>
      <c r="M14" s="38">
        <f t="shared" si="8"/>
        <v>0</v>
      </c>
      <c r="N14" s="39">
        <f t="shared" si="3"/>
        <v>182560118.74000001</v>
      </c>
      <c r="O14" s="39">
        <v>100</v>
      </c>
    </row>
    <row r="15" spans="1:15" x14ac:dyDescent="0.25">
      <c r="A15" s="40" t="s">
        <v>6</v>
      </c>
      <c r="B15" s="53">
        <v>962815.77</v>
      </c>
      <c r="C15" s="53">
        <v>951222.81</v>
      </c>
      <c r="D15" s="53">
        <v>956162.77</v>
      </c>
      <c r="E15" s="53">
        <v>943309.76</v>
      </c>
      <c r="F15" s="53">
        <v>941249.86</v>
      </c>
      <c r="G15" s="41">
        <v>1030600.65</v>
      </c>
      <c r="H15" s="41">
        <v>1035110.41</v>
      </c>
      <c r="I15" s="41">
        <v>1031570.14</v>
      </c>
      <c r="J15" s="41"/>
      <c r="K15" s="42"/>
      <c r="L15" s="42"/>
      <c r="M15" s="42"/>
      <c r="N15" s="42">
        <f t="shared" si="3"/>
        <v>7852042.1700000009</v>
      </c>
      <c r="O15" s="42">
        <f>(N15/N$14)*100</f>
        <v>4.3010720107948588</v>
      </c>
    </row>
    <row r="16" spans="1:15" x14ac:dyDescent="0.25">
      <c r="A16" s="40" t="s">
        <v>7</v>
      </c>
      <c r="B16" s="53">
        <v>50000</v>
      </c>
      <c r="C16" s="53">
        <v>179670.2</v>
      </c>
      <c r="D16" s="65">
        <v>0</v>
      </c>
      <c r="E16" s="54">
        <v>90808.4</v>
      </c>
      <c r="F16" s="53">
        <v>21873.119999999999</v>
      </c>
      <c r="G16" s="41">
        <v>150065.47</v>
      </c>
      <c r="H16" s="41">
        <v>28375.16</v>
      </c>
      <c r="I16" s="41">
        <v>0</v>
      </c>
      <c r="J16" s="41"/>
      <c r="K16" s="42"/>
      <c r="L16" s="42"/>
      <c r="M16" s="42"/>
      <c r="N16" s="42">
        <f t="shared" si="3"/>
        <v>520792.34999999992</v>
      </c>
      <c r="O16" s="42">
        <f t="shared" ref="O16:O37" si="9">(N16/N$14)*100</f>
        <v>0.28527169767111421</v>
      </c>
    </row>
    <row r="17" spans="1:15" x14ac:dyDescent="0.25">
      <c r="A17" s="40" t="s">
        <v>8</v>
      </c>
      <c r="B17" s="53">
        <v>106318.3</v>
      </c>
      <c r="C17" s="53">
        <v>182190.51</v>
      </c>
      <c r="D17" s="53">
        <v>158777.31</v>
      </c>
      <c r="E17" s="53">
        <v>149135.65</v>
      </c>
      <c r="F17" s="53">
        <v>146679.60999999999</v>
      </c>
      <c r="G17" s="41">
        <v>164027.1</v>
      </c>
      <c r="H17" s="41">
        <v>164473.91</v>
      </c>
      <c r="I17" s="41">
        <v>163526.35</v>
      </c>
      <c r="J17" s="41"/>
      <c r="K17" s="42"/>
      <c r="L17" s="42"/>
      <c r="M17" s="42"/>
      <c r="N17" s="42">
        <f t="shared" si="3"/>
        <v>1235128.74</v>
      </c>
      <c r="O17" s="42">
        <f t="shared" si="9"/>
        <v>0.67656000035750186</v>
      </c>
    </row>
    <row r="18" spans="1:15" x14ac:dyDescent="0.25">
      <c r="A18" s="40" t="s">
        <v>51</v>
      </c>
      <c r="B18" s="53">
        <v>42463.99</v>
      </c>
      <c r="C18" s="53">
        <v>30644.11</v>
      </c>
      <c r="D18" s="53">
        <v>30644.11</v>
      </c>
      <c r="E18" s="53">
        <v>42712.05</v>
      </c>
      <c r="F18" s="53">
        <v>42463.99</v>
      </c>
      <c r="G18" s="41">
        <v>42609.91</v>
      </c>
      <c r="H18" s="41">
        <v>42463.99</v>
      </c>
      <c r="I18" s="41">
        <v>42463.99</v>
      </c>
      <c r="J18" s="41"/>
      <c r="K18" s="42"/>
      <c r="L18" s="42"/>
      <c r="M18" s="42"/>
      <c r="N18" s="42">
        <f t="shared" ref="N18" si="10">SUM(B18:M18)</f>
        <v>316466.14</v>
      </c>
      <c r="O18" s="42">
        <f t="shared" ref="O18" si="11">(N18/N$14)*100</f>
        <v>0.17334899987149296</v>
      </c>
    </row>
    <row r="19" spans="1:15" x14ac:dyDescent="0.25">
      <c r="A19" s="40" t="s">
        <v>64</v>
      </c>
      <c r="B19" s="53">
        <v>22056.45</v>
      </c>
      <c r="C19" s="53">
        <v>94333.74</v>
      </c>
      <c r="D19" s="53">
        <v>97727.039999999994</v>
      </c>
      <c r="E19" s="53">
        <v>96369.72</v>
      </c>
      <c r="F19" s="53">
        <v>95012.4</v>
      </c>
      <c r="G19" s="41">
        <v>105459.95</v>
      </c>
      <c r="H19" s="41">
        <v>105393.31</v>
      </c>
      <c r="I19" s="41">
        <v>107017.19</v>
      </c>
      <c r="J19" s="41"/>
      <c r="K19" s="42"/>
      <c r="L19" s="42"/>
      <c r="M19" s="42"/>
      <c r="N19" s="42">
        <f t="shared" ref="N19" si="12">SUM(B19:M19)</f>
        <v>723369.8</v>
      </c>
      <c r="O19" s="42"/>
    </row>
    <row r="20" spans="1:15" x14ac:dyDescent="0.25">
      <c r="A20" s="40" t="s">
        <v>9</v>
      </c>
      <c r="B20" s="54">
        <v>43183.06</v>
      </c>
      <c r="C20" s="54">
        <v>37000</v>
      </c>
      <c r="D20" s="54">
        <v>62402.43</v>
      </c>
      <c r="E20" s="54">
        <v>58208.6</v>
      </c>
      <c r="F20" s="54">
        <v>58074.01</v>
      </c>
      <c r="G20" s="41">
        <v>54450.84</v>
      </c>
      <c r="H20" s="41">
        <v>45426.11</v>
      </c>
      <c r="I20" s="41">
        <v>50278.73</v>
      </c>
      <c r="J20" s="41"/>
      <c r="K20" s="42"/>
      <c r="L20" s="42"/>
      <c r="M20" s="42"/>
      <c r="N20" s="42">
        <f t="shared" si="3"/>
        <v>409023.77999999997</v>
      </c>
      <c r="O20" s="42">
        <f t="shared" si="9"/>
        <v>0.22404881352127451</v>
      </c>
    </row>
    <row r="21" spans="1:15" x14ac:dyDescent="0.25">
      <c r="A21" s="40" t="s">
        <v>62</v>
      </c>
      <c r="B21" s="54">
        <v>654288.01</v>
      </c>
      <c r="C21" s="54">
        <v>677760.05</v>
      </c>
      <c r="D21" s="54">
        <v>195408.97</v>
      </c>
      <c r="E21" s="54">
        <v>504301.2</v>
      </c>
      <c r="F21" s="54">
        <v>355121.86</v>
      </c>
      <c r="G21" s="41">
        <v>300351.02</v>
      </c>
      <c r="H21" s="41">
        <v>575832.16</v>
      </c>
      <c r="I21" s="41">
        <v>448777.36</v>
      </c>
      <c r="J21" s="41"/>
      <c r="K21" s="42"/>
      <c r="L21" s="42"/>
      <c r="M21" s="42"/>
      <c r="N21" s="42">
        <f t="shared" si="3"/>
        <v>3711840.63</v>
      </c>
      <c r="O21" s="42">
        <f t="shared" si="9"/>
        <v>2.0332154994302782</v>
      </c>
    </row>
    <row r="22" spans="1:15" x14ac:dyDescent="0.25">
      <c r="A22" s="40" t="s">
        <v>10</v>
      </c>
      <c r="B22" s="54">
        <v>0</v>
      </c>
      <c r="C22" s="54">
        <v>0</v>
      </c>
      <c r="D22" s="53">
        <v>7589.2</v>
      </c>
      <c r="E22" s="54">
        <v>0</v>
      </c>
      <c r="F22" s="53">
        <v>2777.37</v>
      </c>
      <c r="G22" s="41">
        <v>2503415.88</v>
      </c>
      <c r="H22" s="41">
        <v>1705814.55</v>
      </c>
      <c r="I22" s="41">
        <v>64525.88</v>
      </c>
      <c r="J22" s="41"/>
      <c r="K22" s="43"/>
      <c r="L22" s="43"/>
      <c r="M22" s="43"/>
      <c r="N22" s="43">
        <f t="shared" si="3"/>
        <v>4284122.88</v>
      </c>
      <c r="O22" s="43">
        <f t="shared" si="9"/>
        <v>2.3466915499224656</v>
      </c>
    </row>
    <row r="23" spans="1:15" x14ac:dyDescent="0.25">
      <c r="A23" s="40" t="s">
        <v>11</v>
      </c>
      <c r="B23" s="54">
        <v>15232</v>
      </c>
      <c r="C23" s="54">
        <v>981</v>
      </c>
      <c r="D23" s="54">
        <v>0</v>
      </c>
      <c r="E23" s="54">
        <v>180658</v>
      </c>
      <c r="F23" s="54">
        <v>643201.68999999994</v>
      </c>
      <c r="G23" s="41">
        <v>73934.929999999993</v>
      </c>
      <c r="H23" s="41">
        <v>72733.759999999995</v>
      </c>
      <c r="I23" s="41">
        <v>436155.43</v>
      </c>
      <c r="J23" s="41"/>
      <c r="K23" s="42"/>
      <c r="L23" s="42"/>
      <c r="M23" s="42"/>
      <c r="N23" s="42">
        <f t="shared" si="3"/>
        <v>1422896.8099999998</v>
      </c>
      <c r="O23" s="42">
        <f t="shared" si="9"/>
        <v>0.77941273254016274</v>
      </c>
    </row>
    <row r="24" spans="1:15" x14ac:dyDescent="0.25">
      <c r="A24" s="40" t="s">
        <v>12</v>
      </c>
      <c r="B24" s="53">
        <v>994.22</v>
      </c>
      <c r="C24" s="54">
        <v>198.72</v>
      </c>
      <c r="D24" s="54">
        <v>16583.939999999999</v>
      </c>
      <c r="E24" s="53">
        <v>1354.33</v>
      </c>
      <c r="F24" s="54">
        <v>30205.279999999999</v>
      </c>
      <c r="G24" s="41">
        <v>100525.82</v>
      </c>
      <c r="H24" s="41">
        <v>59642.94</v>
      </c>
      <c r="I24" s="41">
        <v>552.98</v>
      </c>
      <c r="J24" s="41"/>
      <c r="K24" s="42"/>
      <c r="L24" s="42"/>
      <c r="M24" s="42"/>
      <c r="N24" s="42">
        <f t="shared" si="3"/>
        <v>210058.23</v>
      </c>
      <c r="O24" s="42">
        <f t="shared" si="9"/>
        <v>0.11506249637094204</v>
      </c>
    </row>
    <row r="25" spans="1:15" x14ac:dyDescent="0.25">
      <c r="A25" s="40" t="s">
        <v>13</v>
      </c>
      <c r="B25" s="53">
        <v>2549013.41</v>
      </c>
      <c r="C25" s="54">
        <v>5328.54</v>
      </c>
      <c r="D25" s="53">
        <v>2576.6</v>
      </c>
      <c r="E25" s="54">
        <v>20532.12</v>
      </c>
      <c r="F25" s="53">
        <v>8734.85</v>
      </c>
      <c r="G25" s="41">
        <v>436.22</v>
      </c>
      <c r="H25" s="41">
        <v>10157.040000000001</v>
      </c>
      <c r="I25" s="41">
        <v>20314.07</v>
      </c>
      <c r="J25" s="41"/>
      <c r="K25" s="43"/>
      <c r="L25" s="42"/>
      <c r="M25" s="43"/>
      <c r="N25" s="43">
        <f t="shared" si="3"/>
        <v>2617092.8500000006</v>
      </c>
      <c r="O25" s="43">
        <f t="shared" si="9"/>
        <v>1.433551242222423</v>
      </c>
    </row>
    <row r="26" spans="1:15" x14ac:dyDescent="0.25">
      <c r="A26" s="40" t="s">
        <v>52</v>
      </c>
      <c r="B26" s="54">
        <v>320962.33</v>
      </c>
      <c r="C26" s="53">
        <v>135062.54</v>
      </c>
      <c r="D26" s="53">
        <v>15235.55</v>
      </c>
      <c r="E26" s="54">
        <v>135632.70000000001</v>
      </c>
      <c r="F26" s="54">
        <v>0</v>
      </c>
      <c r="G26" s="41">
        <v>0</v>
      </c>
      <c r="H26" s="41">
        <v>260514.57</v>
      </c>
      <c r="I26" s="41">
        <v>0</v>
      </c>
      <c r="J26" s="41"/>
      <c r="K26" s="42"/>
      <c r="L26" s="42"/>
      <c r="M26" s="42"/>
      <c r="N26" s="43">
        <f t="shared" ref="N26" si="13">SUM(B26:M26)</f>
        <v>867407.69</v>
      </c>
      <c r="O26" s="43">
        <f t="shared" ref="O26" si="14">(N26/N$14)*100</f>
        <v>0.47513536690636793</v>
      </c>
    </row>
    <row r="27" spans="1:15" x14ac:dyDescent="0.25">
      <c r="A27" s="40" t="s">
        <v>14</v>
      </c>
      <c r="B27" s="53">
        <v>12118735.210000001</v>
      </c>
      <c r="C27" s="53">
        <v>8014761.9699999997</v>
      </c>
      <c r="D27" s="53">
        <v>16208518.67</v>
      </c>
      <c r="E27" s="53">
        <v>7895570.6600000001</v>
      </c>
      <c r="F27" s="54">
        <v>12146949.34</v>
      </c>
      <c r="G27" s="41">
        <v>17555465.670000002</v>
      </c>
      <c r="H27" s="41">
        <v>13317723.890000001</v>
      </c>
      <c r="I27" s="41">
        <v>13066816.539999999</v>
      </c>
      <c r="J27" s="41"/>
      <c r="K27" s="42"/>
      <c r="L27" s="42"/>
      <c r="M27" s="42"/>
      <c r="N27" s="42">
        <f t="shared" si="3"/>
        <v>100324541.95000002</v>
      </c>
      <c r="O27" s="42">
        <f t="shared" si="9"/>
        <v>54.954248848227941</v>
      </c>
    </row>
    <row r="28" spans="1:15" x14ac:dyDescent="0.25">
      <c r="A28" s="40" t="s">
        <v>59</v>
      </c>
      <c r="B28" s="54">
        <v>304836.65000000002</v>
      </c>
      <c r="C28" s="54">
        <v>307841.38</v>
      </c>
      <c r="D28" s="54">
        <v>306840.43</v>
      </c>
      <c r="E28" s="54">
        <v>309444.01</v>
      </c>
      <c r="F28" s="53">
        <v>311679.01</v>
      </c>
      <c r="G28" s="41">
        <v>351238.47</v>
      </c>
      <c r="H28" s="41">
        <v>428156.34</v>
      </c>
      <c r="I28" s="41">
        <v>352546.25</v>
      </c>
      <c r="J28" s="41"/>
      <c r="K28" s="42"/>
      <c r="L28" s="42"/>
      <c r="M28" s="42"/>
      <c r="N28" s="42">
        <f t="shared" ref="N28" si="15">SUM(B28:M28)</f>
        <v>2672582.54</v>
      </c>
      <c r="O28" s="42">
        <f t="shared" ref="O28" si="16">(N28/N$14)*100</f>
        <v>1.4639465390610646</v>
      </c>
    </row>
    <row r="29" spans="1:15" x14ac:dyDescent="0.25">
      <c r="A29" s="40" t="s">
        <v>46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41">
        <v>0</v>
      </c>
      <c r="I29" s="41">
        <v>0</v>
      </c>
      <c r="J29" s="41"/>
      <c r="K29" s="41"/>
      <c r="L29" s="41"/>
      <c r="M29" s="41"/>
      <c r="N29" s="43">
        <f t="shared" si="3"/>
        <v>0</v>
      </c>
      <c r="O29" s="43">
        <f t="shared" si="9"/>
        <v>0</v>
      </c>
    </row>
    <row r="30" spans="1:15" x14ac:dyDescent="0.25">
      <c r="A30" s="40" t="s">
        <v>15</v>
      </c>
      <c r="B30" s="53">
        <v>1758062.96</v>
      </c>
      <c r="C30" s="53">
        <v>1723026.62</v>
      </c>
      <c r="D30" s="53">
        <v>1549244.11</v>
      </c>
      <c r="E30" s="53">
        <v>1848646.26</v>
      </c>
      <c r="F30" s="53">
        <v>1859617.8</v>
      </c>
      <c r="G30" s="41">
        <v>2003542.72</v>
      </c>
      <c r="H30" s="41">
        <v>2017036.66</v>
      </c>
      <c r="I30" s="41">
        <v>2020461.39</v>
      </c>
      <c r="J30" s="41"/>
      <c r="K30" s="42"/>
      <c r="L30" s="42"/>
      <c r="M30" s="42"/>
      <c r="N30" s="42">
        <f t="shared" si="3"/>
        <v>14779638.520000001</v>
      </c>
      <c r="O30" s="42">
        <f t="shared" si="9"/>
        <v>8.0957651769765722</v>
      </c>
    </row>
    <row r="31" spans="1:15" x14ac:dyDescent="0.25">
      <c r="A31" s="40" t="s">
        <v>16</v>
      </c>
      <c r="B31" s="53">
        <v>30144.04</v>
      </c>
      <c r="C31" s="53">
        <v>463813.9</v>
      </c>
      <c r="D31" s="53">
        <v>735243.78</v>
      </c>
      <c r="E31" s="53">
        <v>648099.23</v>
      </c>
      <c r="F31" s="53">
        <v>1057103.6499999999</v>
      </c>
      <c r="G31" s="41">
        <v>1116218.07</v>
      </c>
      <c r="H31" s="41">
        <v>684336.45</v>
      </c>
      <c r="I31" s="41">
        <v>888027.71</v>
      </c>
      <c r="J31" s="41"/>
      <c r="K31" s="42"/>
      <c r="L31" s="42"/>
      <c r="M31" s="42"/>
      <c r="N31" s="42">
        <f t="shared" si="3"/>
        <v>5622986.8300000001</v>
      </c>
      <c r="O31" s="42">
        <f t="shared" si="9"/>
        <v>3.0800740429010083</v>
      </c>
    </row>
    <row r="32" spans="1:15" x14ac:dyDescent="0.25">
      <c r="A32" s="40" t="s">
        <v>53</v>
      </c>
      <c r="B32" s="53">
        <v>39459.69</v>
      </c>
      <c r="C32" s="53">
        <v>28616.74</v>
      </c>
      <c r="D32" s="53">
        <v>35165.589999999997</v>
      </c>
      <c r="E32" s="53">
        <v>37802.199999999997</v>
      </c>
      <c r="F32" s="53">
        <v>36937.15</v>
      </c>
      <c r="G32" s="41">
        <v>38874.050000000003</v>
      </c>
      <c r="H32" s="41">
        <v>13798.86</v>
      </c>
      <c r="I32" s="41">
        <v>84087.23</v>
      </c>
      <c r="J32" s="41"/>
      <c r="K32" s="42"/>
      <c r="L32" s="42"/>
      <c r="M32" s="42"/>
      <c r="N32" s="42">
        <f t="shared" ref="N32" si="17">SUM(B32:M32)</f>
        <v>314741.50999999995</v>
      </c>
      <c r="O32" s="42">
        <f t="shared" ref="O32" si="18">(N32/N$14)*100</f>
        <v>0.1724043083299322</v>
      </c>
    </row>
    <row r="33" spans="1:16" ht="15.75" customHeight="1" x14ac:dyDescent="0.25">
      <c r="A33" s="40" t="s">
        <v>17</v>
      </c>
      <c r="B33" s="54">
        <v>0</v>
      </c>
      <c r="C33" s="54">
        <v>0</v>
      </c>
      <c r="D33" s="54">
        <v>3479625.16</v>
      </c>
      <c r="E33" s="54">
        <v>9456853.5</v>
      </c>
      <c r="F33" s="54">
        <v>2653249.58</v>
      </c>
      <c r="G33" s="41">
        <v>4525342.17</v>
      </c>
      <c r="H33" s="41">
        <v>4532308.5999999996</v>
      </c>
      <c r="I33" s="41">
        <v>2704052.74</v>
      </c>
      <c r="J33" s="41"/>
      <c r="K33" s="43"/>
      <c r="L33" s="43"/>
      <c r="M33" s="43"/>
      <c r="N33" s="43">
        <f t="shared" si="3"/>
        <v>27351431.75</v>
      </c>
      <c r="O33" s="43">
        <f t="shared" si="9"/>
        <v>14.982150504050443</v>
      </c>
    </row>
    <row r="34" spans="1:16" ht="15.75" customHeight="1" x14ac:dyDescent="0.25">
      <c r="A34" s="40" t="s">
        <v>18</v>
      </c>
      <c r="B34" s="54">
        <v>0</v>
      </c>
      <c r="C34" s="54">
        <v>31756.7</v>
      </c>
      <c r="D34" s="54">
        <v>70463.600000000006</v>
      </c>
      <c r="E34" s="54">
        <v>75969.149999999994</v>
      </c>
      <c r="F34" s="54">
        <v>37765.97</v>
      </c>
      <c r="G34" s="41">
        <v>71536.87</v>
      </c>
      <c r="H34" s="41">
        <v>60292.44</v>
      </c>
      <c r="I34" s="41">
        <v>67807.28</v>
      </c>
      <c r="J34" s="41"/>
      <c r="K34" s="42"/>
      <c r="L34" s="42"/>
      <c r="M34" s="42"/>
      <c r="N34" s="42">
        <f t="shared" si="3"/>
        <v>415592.01</v>
      </c>
      <c r="O34" s="42">
        <f t="shared" si="9"/>
        <v>0.22764665846426255</v>
      </c>
    </row>
    <row r="35" spans="1:16" x14ac:dyDescent="0.25">
      <c r="A35" s="40" t="s">
        <v>19</v>
      </c>
      <c r="B35" s="53">
        <v>1760353.12</v>
      </c>
      <c r="C35" s="53">
        <v>1122566.9099999999</v>
      </c>
      <c r="D35" s="54">
        <v>95594.67</v>
      </c>
      <c r="E35" s="54">
        <v>0</v>
      </c>
      <c r="F35" s="54">
        <v>0</v>
      </c>
      <c r="G35" s="54">
        <v>0</v>
      </c>
      <c r="H35" s="41">
        <v>0</v>
      </c>
      <c r="I35" s="41">
        <v>0</v>
      </c>
      <c r="J35" s="41"/>
      <c r="K35" s="41"/>
      <c r="L35" s="41"/>
      <c r="M35" s="41"/>
      <c r="N35" s="43">
        <f t="shared" si="3"/>
        <v>2978514.7</v>
      </c>
      <c r="O35" s="43">
        <f t="shared" si="9"/>
        <v>1.6315253958845009</v>
      </c>
    </row>
    <row r="36" spans="1:16" ht="15.75" customHeight="1" x14ac:dyDescent="0.25">
      <c r="A36" s="40" t="s">
        <v>20</v>
      </c>
      <c r="B36" s="54">
        <v>88254.95</v>
      </c>
      <c r="C36" s="54">
        <v>250523.83</v>
      </c>
      <c r="D36" s="54">
        <v>524027.03</v>
      </c>
      <c r="E36" s="54">
        <v>648436.05000000005</v>
      </c>
      <c r="F36" s="54">
        <v>591177.05000000005</v>
      </c>
      <c r="G36" s="41">
        <v>608584.97</v>
      </c>
      <c r="H36" s="41">
        <v>591934</v>
      </c>
      <c r="I36" s="41">
        <v>626908.98</v>
      </c>
      <c r="J36" s="41"/>
      <c r="K36" s="42"/>
      <c r="L36" s="42"/>
      <c r="M36" s="42"/>
      <c r="N36" s="42">
        <f t="shared" ref="N36" si="19">SUM(B36:M36)</f>
        <v>3929846.86</v>
      </c>
      <c r="O36" s="42">
        <f t="shared" ref="O36" si="20">(N36/N$14)*100</f>
        <v>2.1526316301299309</v>
      </c>
      <c r="P36" s="9"/>
    </row>
    <row r="37" spans="1:16" ht="15.75" customHeight="1" x14ac:dyDescent="0.25">
      <c r="A37" s="40" t="s">
        <v>63</v>
      </c>
      <c r="B37" s="54">
        <v>0</v>
      </c>
      <c r="C37" s="54">
        <v>0</v>
      </c>
      <c r="D37" s="54">
        <v>0</v>
      </c>
      <c r="E37" s="54">
        <v>0</v>
      </c>
      <c r="F37" s="54">
        <v>0</v>
      </c>
      <c r="G37" s="41">
        <v>0</v>
      </c>
      <c r="H37" s="41">
        <v>0</v>
      </c>
      <c r="I37" s="41">
        <v>0</v>
      </c>
      <c r="J37" s="41"/>
      <c r="K37" s="42"/>
      <c r="L37" s="42"/>
      <c r="M37" s="42"/>
      <c r="N37" s="42">
        <f t="shared" si="3"/>
        <v>0</v>
      </c>
      <c r="O37" s="42">
        <f t="shared" si="9"/>
        <v>0</v>
      </c>
      <c r="P37" s="9"/>
    </row>
    <row r="38" spans="1:16" x14ac:dyDescent="0.25">
      <c r="A38" s="20" t="s">
        <v>21</v>
      </c>
      <c r="B38" s="55">
        <f t="shared" ref="B38:G38" si="21">SUM(B39)</f>
        <v>5348340.82</v>
      </c>
      <c r="C38" s="55">
        <f t="shared" si="21"/>
        <v>6423334.2000000002</v>
      </c>
      <c r="D38" s="55">
        <f t="shared" si="21"/>
        <v>4666105.92</v>
      </c>
      <c r="E38" s="55">
        <f t="shared" si="21"/>
        <v>4657502.41</v>
      </c>
      <c r="F38" s="55">
        <f t="shared" si="21"/>
        <v>4683531.95</v>
      </c>
      <c r="G38" s="55">
        <f t="shared" si="21"/>
        <v>5268881</v>
      </c>
      <c r="H38" s="55">
        <f t="shared" ref="H38" si="22">SUM(H39)</f>
        <v>5796634.5999999996</v>
      </c>
      <c r="I38" s="55">
        <f t="shared" ref="I38" si="23">SUM(I39)</f>
        <v>5148773.75</v>
      </c>
      <c r="J38" s="21">
        <f t="shared" ref="J38" si="24">SUM(J39)</f>
        <v>0</v>
      </c>
      <c r="K38" s="21">
        <f t="shared" ref="K38" si="25">SUM(K39)</f>
        <v>0</v>
      </c>
      <c r="L38" s="21">
        <f t="shared" ref="L38:M38" si="26">SUM(L39)</f>
        <v>0</v>
      </c>
      <c r="M38" s="21">
        <f t="shared" si="26"/>
        <v>0</v>
      </c>
      <c r="N38" s="22">
        <f>SUM(B38:M38)</f>
        <v>41993104.649999999</v>
      </c>
      <c r="O38" s="22">
        <v>100</v>
      </c>
    </row>
    <row r="39" spans="1:16" x14ac:dyDescent="0.25">
      <c r="A39" s="23" t="s">
        <v>22</v>
      </c>
      <c r="B39" s="56">
        <v>5348340.82</v>
      </c>
      <c r="C39" s="56">
        <v>6423334.2000000002</v>
      </c>
      <c r="D39" s="56">
        <v>4666105.92</v>
      </c>
      <c r="E39" s="56">
        <v>4657502.41</v>
      </c>
      <c r="F39" s="56">
        <v>4683531.95</v>
      </c>
      <c r="G39" s="24">
        <v>5268881</v>
      </c>
      <c r="H39" s="24">
        <v>5796634.5999999996</v>
      </c>
      <c r="I39" s="24">
        <v>5148773.75</v>
      </c>
      <c r="J39" s="24"/>
      <c r="K39" s="25"/>
      <c r="L39" s="25"/>
      <c r="M39" s="25"/>
      <c r="N39" s="25">
        <f>SUM(B39:M39)</f>
        <v>41993104.649999999</v>
      </c>
      <c r="O39" s="25">
        <v>100</v>
      </c>
    </row>
    <row r="40" spans="1:16" x14ac:dyDescent="0.25">
      <c r="A40" s="26" t="s">
        <v>23</v>
      </c>
      <c r="B40" s="57">
        <f t="shared" ref="B40:G40" si="27">SUM(B41:B42)</f>
        <v>5401827.4400000004</v>
      </c>
      <c r="C40" s="57">
        <f t="shared" si="27"/>
        <v>6328122.46</v>
      </c>
      <c r="D40" s="57">
        <f t="shared" si="27"/>
        <v>4729089.34</v>
      </c>
      <c r="E40" s="57">
        <f t="shared" si="27"/>
        <v>4650665.6900000004</v>
      </c>
      <c r="F40" s="57">
        <f t="shared" si="27"/>
        <v>4683329.6500000004</v>
      </c>
      <c r="G40" s="57">
        <f t="shared" si="27"/>
        <v>5258861.1500000004</v>
      </c>
      <c r="H40" s="57">
        <f t="shared" ref="H40" si="28">SUM(H41:H42)</f>
        <v>5798599.21</v>
      </c>
      <c r="I40" s="57">
        <f t="shared" ref="I40" si="29">SUM(I41:I42)</f>
        <v>5149404.51</v>
      </c>
      <c r="J40" s="27">
        <f t="shared" ref="J40" si="30">SUM(J41:J42)</f>
        <v>0</v>
      </c>
      <c r="K40" s="27">
        <f t="shared" ref="K40" si="31">SUM(K41:K42)</f>
        <v>0</v>
      </c>
      <c r="L40" s="27">
        <f t="shared" ref="L40:M40" si="32">SUM(L41:L42)</f>
        <v>0</v>
      </c>
      <c r="M40" s="27">
        <f t="shared" si="32"/>
        <v>0</v>
      </c>
      <c r="N40" s="28">
        <f>SUM(B40:M40)</f>
        <v>41999899.449999996</v>
      </c>
      <c r="O40" s="28">
        <v>100</v>
      </c>
    </row>
    <row r="41" spans="1:16" x14ac:dyDescent="0.25">
      <c r="A41" s="29" t="s">
        <v>22</v>
      </c>
      <c r="B41" s="58">
        <v>5401827.4400000004</v>
      </c>
      <c r="C41" s="58">
        <v>6328122.46</v>
      </c>
      <c r="D41" s="58">
        <v>4729089.34</v>
      </c>
      <c r="E41" s="58">
        <v>4650665.6900000004</v>
      </c>
      <c r="F41" s="58">
        <v>4683329.6500000004</v>
      </c>
      <c r="G41" s="30">
        <v>5258861.1500000004</v>
      </c>
      <c r="H41" s="30">
        <v>5798599.21</v>
      </c>
      <c r="I41" s="30">
        <v>5149404.51</v>
      </c>
      <c r="J41" s="30"/>
      <c r="K41" s="31"/>
      <c r="L41" s="31"/>
      <c r="M41" s="31"/>
      <c r="N41" s="31">
        <f>SUM(B41:M41)</f>
        <v>41999899.449999996</v>
      </c>
      <c r="O41" s="31">
        <v>100</v>
      </c>
    </row>
    <row r="42" spans="1:16" x14ac:dyDescent="0.25">
      <c r="A42" s="29" t="s">
        <v>47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/>
      <c r="K42" s="30"/>
      <c r="L42" s="30"/>
      <c r="M42" s="30"/>
      <c r="N42" s="32">
        <v>0</v>
      </c>
      <c r="O42" s="31">
        <v>0</v>
      </c>
    </row>
    <row r="43" spans="1:16" x14ac:dyDescent="0.25">
      <c r="A43" s="33" t="s">
        <v>49</v>
      </c>
      <c r="B43" s="59">
        <f t="shared" ref="B43:M43" si="33">B4+B5-B14+B38-B40</f>
        <v>40633899.140000008</v>
      </c>
      <c r="C43" s="59">
        <f t="shared" si="33"/>
        <v>47411458.99000001</v>
      </c>
      <c r="D43" s="59">
        <f t="shared" si="33"/>
        <v>49487583.179999992</v>
      </c>
      <c r="E43" s="59">
        <f t="shared" si="33"/>
        <v>44578314.839999989</v>
      </c>
      <c r="F43" s="59">
        <f t="shared" si="33"/>
        <v>52682902.039999984</v>
      </c>
      <c r="G43" s="59">
        <f t="shared" si="33"/>
        <v>50068880.449999981</v>
      </c>
      <c r="H43" s="59">
        <f t="shared" si="33"/>
        <v>49235859.009999976</v>
      </c>
      <c r="I43" s="59">
        <f t="shared" si="33"/>
        <v>50180262.679999985</v>
      </c>
      <c r="J43" s="34">
        <f t="shared" si="33"/>
        <v>50180262.679999985</v>
      </c>
      <c r="K43" s="34">
        <f t="shared" si="33"/>
        <v>0</v>
      </c>
      <c r="L43" s="34">
        <f t="shared" si="33"/>
        <v>0</v>
      </c>
      <c r="M43" s="34">
        <f t="shared" si="33"/>
        <v>0</v>
      </c>
      <c r="N43" s="34">
        <f>M43</f>
        <v>0</v>
      </c>
      <c r="O43" s="35"/>
    </row>
    <row r="44" spans="1:16" x14ac:dyDescent="0.25">
      <c r="A44" s="6" t="s">
        <v>24</v>
      </c>
      <c r="B44" s="60">
        <f t="shared" ref="B44:G44" si="34">SUM(B45:B48)</f>
        <v>11578131.25</v>
      </c>
      <c r="C44" s="60">
        <f t="shared" si="34"/>
        <v>13164549.18</v>
      </c>
      <c r="D44" s="60">
        <f t="shared" si="34"/>
        <v>14706260.23</v>
      </c>
      <c r="E44" s="60">
        <f t="shared" si="34"/>
        <v>16294652.24</v>
      </c>
      <c r="F44" s="60">
        <f t="shared" si="34"/>
        <v>17874482.620000001</v>
      </c>
      <c r="G44" s="60">
        <f t="shared" si="34"/>
        <v>32727862.199999999</v>
      </c>
      <c r="H44" s="60">
        <f t="shared" ref="H44" si="35">SUM(H45:H48)</f>
        <v>17319726.57</v>
      </c>
      <c r="I44" s="60">
        <f t="shared" ref="I44" si="36">SUM(I45:I48)</f>
        <v>18796020</v>
      </c>
      <c r="J44" s="7">
        <f t="shared" ref="J44" si="37">SUM(J45:J48)</f>
        <v>0</v>
      </c>
      <c r="K44" s="7">
        <f t="shared" ref="K44" si="38">SUM(K45:K48)</f>
        <v>0</v>
      </c>
      <c r="L44" s="7">
        <f t="shared" ref="L44:M44" si="39">SUM(L45:L48)</f>
        <v>0</v>
      </c>
      <c r="M44" s="7">
        <f t="shared" si="39"/>
        <v>0</v>
      </c>
      <c r="N44" s="7">
        <f t="shared" ref="N44" si="40">SUM(N45:N48)</f>
        <v>11933947.6</v>
      </c>
      <c r="O44" s="8"/>
    </row>
    <row r="45" spans="1:16" x14ac:dyDescent="0.25">
      <c r="A45" s="1" t="s">
        <v>25</v>
      </c>
      <c r="B45" s="61">
        <v>250000</v>
      </c>
      <c r="C45" s="54">
        <v>500000</v>
      </c>
      <c r="D45" s="61">
        <v>750000</v>
      </c>
      <c r="E45" s="61">
        <v>1000000</v>
      </c>
      <c r="F45" s="61">
        <v>1250000</v>
      </c>
      <c r="G45" s="2">
        <v>1500000</v>
      </c>
      <c r="H45" s="2">
        <v>1750000</v>
      </c>
      <c r="I45" s="2">
        <v>2000000</v>
      </c>
      <c r="J45" s="2"/>
      <c r="K45" s="3"/>
      <c r="L45" s="3"/>
      <c r="M45" s="3"/>
      <c r="N45" s="31">
        <v>0</v>
      </c>
      <c r="O45" s="3"/>
    </row>
    <row r="46" spans="1:16" ht="16.5" customHeight="1" x14ac:dyDescent="0.25">
      <c r="A46" s="1" t="s">
        <v>54</v>
      </c>
      <c r="B46" s="61">
        <v>1028131.25</v>
      </c>
      <c r="C46" s="61">
        <v>2064549.18</v>
      </c>
      <c r="D46" s="61">
        <v>3056260.23</v>
      </c>
      <c r="E46" s="61">
        <v>4094652.24</v>
      </c>
      <c r="F46" s="61">
        <v>5124482.62</v>
      </c>
      <c r="G46" s="2">
        <v>4227862.2</v>
      </c>
      <c r="H46" s="2">
        <v>3669726.57</v>
      </c>
      <c r="I46" s="2">
        <v>4696020</v>
      </c>
      <c r="J46" s="2"/>
      <c r="K46" s="3"/>
      <c r="L46" s="3"/>
      <c r="M46" s="3"/>
      <c r="N46" s="31">
        <v>0</v>
      </c>
      <c r="O46" s="3"/>
    </row>
    <row r="47" spans="1:16" x14ac:dyDescent="0.25">
      <c r="A47" s="1" t="s">
        <v>26</v>
      </c>
      <c r="B47" s="61">
        <v>300000</v>
      </c>
      <c r="C47" s="61">
        <v>600000</v>
      </c>
      <c r="D47" s="61">
        <v>900000</v>
      </c>
      <c r="E47" s="61">
        <v>1200000</v>
      </c>
      <c r="F47" s="61">
        <v>1500000</v>
      </c>
      <c r="G47" s="2">
        <v>17000000</v>
      </c>
      <c r="H47" s="2">
        <v>1900000</v>
      </c>
      <c r="I47" s="2">
        <v>2100000</v>
      </c>
      <c r="J47" s="2"/>
      <c r="K47" s="3"/>
      <c r="L47" s="3"/>
      <c r="M47" s="3"/>
      <c r="N47" s="31">
        <v>1933947.6</v>
      </c>
      <c r="O47" s="3"/>
    </row>
    <row r="48" spans="1:16" x14ac:dyDescent="0.25">
      <c r="A48" s="1" t="s">
        <v>27</v>
      </c>
      <c r="B48" s="61">
        <v>10000000</v>
      </c>
      <c r="C48" s="61">
        <v>10000000</v>
      </c>
      <c r="D48" s="61">
        <v>10000000</v>
      </c>
      <c r="E48" s="61">
        <v>10000000</v>
      </c>
      <c r="F48" s="61">
        <v>10000000</v>
      </c>
      <c r="G48" s="2">
        <v>10000000</v>
      </c>
      <c r="H48" s="2">
        <v>10000000</v>
      </c>
      <c r="I48" s="2">
        <v>10000000</v>
      </c>
      <c r="J48" s="2"/>
      <c r="K48" s="3"/>
      <c r="L48" s="3"/>
      <c r="M48" s="3"/>
      <c r="N48" s="31">
        <v>10000000</v>
      </c>
      <c r="O48" s="3"/>
    </row>
    <row r="49" spans="1:15" x14ac:dyDescent="0.25">
      <c r="A49" s="6" t="s">
        <v>28</v>
      </c>
      <c r="B49" s="60">
        <f>SUM(B51:B53)</f>
        <v>10747624.59</v>
      </c>
      <c r="C49" s="60">
        <f t="shared" ref="C49:N49" si="41">SUM(C51:C53)</f>
        <v>9359948.0899999999</v>
      </c>
      <c r="D49" s="60">
        <f t="shared" si="41"/>
        <v>5248432.33</v>
      </c>
      <c r="E49" s="60">
        <f>SUM(E50:E53)</f>
        <v>8401640.9500000011</v>
      </c>
      <c r="F49" s="60">
        <f>SUM(F50:F53)</f>
        <v>4152807.57</v>
      </c>
      <c r="G49" s="60">
        <f>SUM(G50:G53)</f>
        <v>4036985.2800000003</v>
      </c>
      <c r="H49" s="60">
        <f>SUM(H50:H53)</f>
        <v>4139826.91</v>
      </c>
      <c r="I49" s="60">
        <f>SUM(I50:I53)</f>
        <v>4087371.37</v>
      </c>
      <c r="J49" s="60">
        <f t="shared" si="41"/>
        <v>0</v>
      </c>
      <c r="K49" s="60">
        <f t="shared" si="41"/>
        <v>0</v>
      </c>
      <c r="L49" s="60">
        <f t="shared" si="41"/>
        <v>0</v>
      </c>
      <c r="M49" s="60">
        <f t="shared" si="41"/>
        <v>0</v>
      </c>
      <c r="N49" s="60">
        <f t="shared" si="41"/>
        <v>3045621.6100000003</v>
      </c>
      <c r="O49" s="8"/>
    </row>
    <row r="50" spans="1:15" x14ac:dyDescent="0.25">
      <c r="A50" s="1" t="s">
        <v>66</v>
      </c>
      <c r="B50" s="60"/>
      <c r="C50" s="67">
        <v>0</v>
      </c>
      <c r="D50" s="67">
        <v>0</v>
      </c>
      <c r="E50" s="61">
        <v>6024953.96</v>
      </c>
      <c r="F50" s="61">
        <v>1762851.19</v>
      </c>
      <c r="G50" s="61">
        <v>1637009.05</v>
      </c>
      <c r="H50" s="61">
        <v>1741815.29</v>
      </c>
      <c r="I50" s="61">
        <v>1689990.51</v>
      </c>
      <c r="J50" s="60"/>
      <c r="K50" s="66"/>
      <c r="L50" s="66"/>
      <c r="M50" s="66"/>
      <c r="N50" s="5">
        <v>66991.350000000006</v>
      </c>
      <c r="O50" s="8"/>
    </row>
    <row r="51" spans="1:15" x14ac:dyDescent="0.25">
      <c r="A51" s="1" t="s">
        <v>65</v>
      </c>
      <c r="B51" s="62">
        <v>2191709.52</v>
      </c>
      <c r="C51" s="62">
        <v>2212416.7000000002</v>
      </c>
      <c r="D51" s="62">
        <v>2242931.84</v>
      </c>
      <c r="E51" s="62">
        <v>2254458.6800000002</v>
      </c>
      <c r="F51" s="62">
        <v>2267525.77</v>
      </c>
      <c r="G51" s="61">
        <v>2267525.77</v>
      </c>
      <c r="H51" s="61">
        <v>2267525.77</v>
      </c>
      <c r="I51" s="2">
        <v>2267525.77</v>
      </c>
      <c r="J51" s="4"/>
      <c r="K51" s="5"/>
      <c r="L51" s="5"/>
      <c r="M51" s="5"/>
      <c r="N51" s="5">
        <v>66991.350000000006</v>
      </c>
      <c r="O51" s="8"/>
    </row>
    <row r="52" spans="1:15" x14ac:dyDescent="0.25">
      <c r="A52" s="1" t="s">
        <v>29</v>
      </c>
      <c r="B52" s="62">
        <v>1433447.22</v>
      </c>
      <c r="C52" s="62">
        <v>1999134.22</v>
      </c>
      <c r="D52" s="62">
        <v>1909139.86</v>
      </c>
      <c r="E52" s="62">
        <v>122228.31</v>
      </c>
      <c r="F52" s="62">
        <v>122430.61</v>
      </c>
      <c r="G52" s="61">
        <v>132450.46</v>
      </c>
      <c r="H52" s="61">
        <v>130485.85</v>
      </c>
      <c r="I52" s="2">
        <v>129855.09</v>
      </c>
      <c r="J52" s="4"/>
      <c r="K52" s="5"/>
      <c r="L52" s="5"/>
      <c r="M52" s="5"/>
      <c r="N52" s="5">
        <v>66991.350000000006</v>
      </c>
      <c r="O52" s="5"/>
    </row>
    <row r="53" spans="1:15" x14ac:dyDescent="0.25">
      <c r="A53" s="1" t="s">
        <v>30</v>
      </c>
      <c r="B53" s="61">
        <v>7122467.8499999996</v>
      </c>
      <c r="C53" s="61">
        <v>5148397.17</v>
      </c>
      <c r="D53" s="62">
        <v>1096360.6299999999</v>
      </c>
      <c r="E53" s="61">
        <v>0</v>
      </c>
      <c r="F53" s="61">
        <v>0</v>
      </c>
      <c r="G53" s="61">
        <v>0</v>
      </c>
      <c r="H53" s="61" t="s">
        <v>68</v>
      </c>
      <c r="I53" s="2" t="s">
        <v>68</v>
      </c>
      <c r="J53" s="2"/>
      <c r="K53" s="2"/>
      <c r="L53" s="3"/>
      <c r="M53" s="3"/>
      <c r="N53" s="3">
        <v>2911638.91</v>
      </c>
      <c r="O53" s="3"/>
    </row>
    <row r="54" spans="1:15" x14ac:dyDescent="0.25">
      <c r="A54" s="47" t="s">
        <v>50</v>
      </c>
      <c r="B54" s="63">
        <f>B4+B5-B14+B38-B40-B44-B49</f>
        <v>18308143.300000008</v>
      </c>
      <c r="C54" s="63">
        <f>C4+C5-C14+C38-C40-C44-C49</f>
        <v>24886961.72000001</v>
      </c>
      <c r="D54" s="63">
        <f>D4+D5-D14+D38-D40-D44-D49</f>
        <v>29532890.61999999</v>
      </c>
      <c r="E54" s="63">
        <f t="shared" ref="E54:M54" si="42">E43-E44-E49</f>
        <v>19882021.649999984</v>
      </c>
      <c r="F54" s="63">
        <f t="shared" si="42"/>
        <v>30655611.849999987</v>
      </c>
      <c r="G54" s="63">
        <f t="shared" si="42"/>
        <v>13304032.96999998</v>
      </c>
      <c r="H54" s="63">
        <f t="shared" si="42"/>
        <v>27776305.529999975</v>
      </c>
      <c r="I54" s="63">
        <f>I43-I44-I49</f>
        <v>27296871.309999984</v>
      </c>
      <c r="J54" s="48">
        <f t="shared" si="42"/>
        <v>50180262.679999985</v>
      </c>
      <c r="K54" s="48">
        <f t="shared" si="42"/>
        <v>0</v>
      </c>
      <c r="L54" s="48">
        <f t="shared" si="42"/>
        <v>0</v>
      </c>
      <c r="M54" s="48">
        <f t="shared" si="42"/>
        <v>0</v>
      </c>
      <c r="N54" s="49">
        <f>M54</f>
        <v>0</v>
      </c>
      <c r="O54" s="49"/>
    </row>
    <row r="55" spans="1:15" x14ac:dyDescent="0.25">
      <c r="A55" s="69" t="s">
        <v>57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</row>
    <row r="57" spans="1:15" x14ac:dyDescent="0.25">
      <c r="C57" s="64"/>
    </row>
    <row r="58" spans="1:15" x14ac:dyDescent="0.25">
      <c r="I58" s="64"/>
    </row>
  </sheetData>
  <mergeCells count="2">
    <mergeCell ref="A2:O2"/>
    <mergeCell ref="A55:O5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2016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2016-09-15T16:28:26Z</dcterms:modified>
</cp:coreProperties>
</file>