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95" windowHeight="11910" activeTab="0"/>
  </bookViews>
  <sheets>
    <sheet name="FLUXO FINANCEIRO 2019" sheetId="1" r:id="rId1"/>
  </sheets>
  <definedNames/>
  <calcPr fullCalcOnLoad="1"/>
</workbook>
</file>

<file path=xl/sharedStrings.xml><?xml version="1.0" encoding="utf-8"?>
<sst xmlns="http://schemas.openxmlformats.org/spreadsheetml/2006/main" count="70" uniqueCount="68">
  <si>
    <t>( + ) RECEITA</t>
  </si>
  <si>
    <t>Cota de Receita Recebida</t>
  </si>
  <si>
    <t>Indenizações e Restituições</t>
  </si>
  <si>
    <t>Rendimento de Aplicações Financeiras</t>
  </si>
  <si>
    <t>Repasse recebido do IPREV</t>
  </si>
  <si>
    <t>( - )  DESPESAS PAGAS</t>
  </si>
  <si>
    <t>Abono Alimentação</t>
  </si>
  <si>
    <t>Adiantamentos</t>
  </si>
  <si>
    <t>Auxílio Creche</t>
  </si>
  <si>
    <t>Bolsistas</t>
  </si>
  <si>
    <t>Décimo Terceiro Salário</t>
  </si>
  <si>
    <t>Despesas de Capital</t>
  </si>
  <si>
    <t>Despesas de Exercícios Anteriores</t>
  </si>
  <si>
    <t>Férias</t>
  </si>
  <si>
    <t>Folha de Pagamento</t>
  </si>
  <si>
    <t>Obrigações Patronais</t>
  </si>
  <si>
    <t>Outras despesas de custeio</t>
  </si>
  <si>
    <t>Repasse Previdência concedido p/ cobertura do déficit</t>
  </si>
  <si>
    <t>Ressarcimento de Despesas de Pessoal Requisitado</t>
  </si>
  <si>
    <t>Restos a Pagar</t>
  </si>
  <si>
    <t>Serviços de Conservação, Limpeza, Copa e Segurança</t>
  </si>
  <si>
    <t>( + ) RECEITAS EXTRA-ORÇAMENTÁRIAS</t>
  </si>
  <si>
    <t>Consignações</t>
  </si>
  <si>
    <t>( - )  DESPESAS EXTRA-ORÇAMENTÁRIAS</t>
  </si>
  <si>
    <t>( - )  PROVISÕES FINANCEIRAS (EXTRACONTÁBEIS)</t>
  </si>
  <si>
    <t>Provisões/equipamentos e outros materiais</t>
  </si>
  <si>
    <t>Provisões/folha de pessoal: férias</t>
  </si>
  <si>
    <t>Provisões/obra: edificação e reformas</t>
  </si>
  <si>
    <t>( - )  OUTRAS DESPESAS</t>
  </si>
  <si>
    <t>Saldo de DDO a pagar</t>
  </si>
  <si>
    <t>CONTAS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</si>
  <si>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</si>
  <si>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</si>
  <si>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</si>
  <si>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</si>
  <si>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</si>
  <si>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</si>
  <si>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</si>
  <si>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</si>
  <si>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</si>
  <si>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</si>
  <si>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</si>
  <si>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%</t>
  </si>
  <si>
    <t>Fundo Social e SEITEC</t>
  </si>
  <si>
    <t>Obra</t>
  </si>
  <si>
    <t>Despesas de Diversas Origens</t>
  </si>
  <si>
    <t xml:space="preserve">Em R$ </t>
  </si>
  <si>
    <t>( = )  SALDO FINANCEIRO DO MÊS</t>
  </si>
  <si>
    <t xml:space="preserve"> (=) DISPONIBILIDADE LÍQUIDA DO MÊS</t>
  </si>
  <si>
    <t>Auxílio Moradia</t>
  </si>
  <si>
    <t>Férias Indenizadas</t>
  </si>
  <si>
    <t>Pessoal Militar</t>
  </si>
  <si>
    <t>JAN</t>
  </si>
  <si>
    <t>FEV</t>
  </si>
  <si>
    <t>FONTE: Diretoria de Administração e Finanças - DAF</t>
  </si>
  <si>
    <t xml:space="preserve">TABELA 12 - FLUXO FINANCEIRO: RECEITAS, DESPESAS E DISPONIBILIDADES </t>
  </si>
  <si>
    <t>Indenização Auxílio-Saúde</t>
  </si>
  <si>
    <t>Alienação Conta Mov. TCE com o Banco do Brasil</t>
  </si>
  <si>
    <t>Complementação da Cota de Receita Recebida</t>
  </si>
  <si>
    <t>Conversão de 1/3 de Licença Prêmio</t>
  </si>
  <si>
    <t>Transferência Financeira à SEF</t>
  </si>
  <si>
    <t>Auxílio Transporte</t>
  </si>
  <si>
    <t>Precatórios de pessoal e de fornecedores nacionais</t>
  </si>
  <si>
    <t>Saldo de restos a pagar</t>
  </si>
  <si>
    <t xml:space="preserve">Outras despesas </t>
  </si>
  <si>
    <t xml:space="preserve">                               SALDO DO MÊS ANTERIOR</t>
  </si>
  <si>
    <t>Provisões/folha de pessoal: 13º e patronal 13º</t>
  </si>
  <si>
    <t>Saldo de consignações do mês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</si>
</sst>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"/>
    <numFmt numFmtId="165" formatCode="#,##0.00_ ;\-#,##0.00\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5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b/>
      <sz val="9"/>
      <color indexed="16"/>
      <name val="Arial"/>
      <family val="2"/>
    </font>
    <font>
      <b/>
      <sz val="8"/>
      <color indexed="8"/>
      <name val="Calibri"/>
      <family val="2"/>
    </font>
    <font>
      <b/>
      <sz val="8"/>
      <color indexed="8"/>
      <name val="Arial"/>
      <family val="2"/>
    </font>
    <font>
      <b/>
      <sz val="8"/>
      <color indexed="16"/>
      <name val="Arial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sz val="8"/>
      <color rgb="FF000000"/>
      <name val="Calibri"/>
      <family val="2"/>
    </font>
    <font>
      <b/>
      <sz val="9"/>
      <color rgb="FF800000"/>
      <name val="Arial"/>
      <family val="2"/>
    </font>
    <font>
      <b/>
      <sz val="8"/>
      <color rgb="FF000000"/>
      <name val="Calibri"/>
      <family val="2"/>
    </font>
    <font>
      <b/>
      <sz val="8"/>
      <color rgb="FF000000"/>
      <name val="Arial"/>
      <family val="2"/>
    </font>
    <font>
      <b/>
      <sz val="8"/>
      <color rgb="FF800000"/>
      <name val="Arial"/>
      <family val="2"/>
    </font>
    <font>
      <b/>
      <sz val="14"/>
      <color theme="1"/>
      <name val="Calibri"/>
      <family val="2"/>
    </font>
    <font>
      <sz val="8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rgb="FFFF0000"/>
      </right>
      <top style="thin">
        <color rgb="FFFF0000"/>
      </top>
      <bottom style="thin">
        <color rgb="FFFF0000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n">
        <color rgb="FFFF0000"/>
      </left>
      <right/>
      <top style="thin">
        <color rgb="FFFF0000"/>
      </top>
      <bottom style="thin">
        <color rgb="FFFF0000"/>
      </bottom>
    </border>
    <border>
      <left/>
      <right style="thin">
        <color rgb="FFFF0000"/>
      </right>
      <top/>
      <bottom style="thin">
        <color rgb="FFFF0000"/>
      </bottom>
    </border>
    <border>
      <left style="thin">
        <color rgb="FFFF0000"/>
      </left>
      <right/>
      <top/>
      <bottom style="thin">
        <color rgb="FFFF0000"/>
      </bottom>
    </border>
    <border>
      <left style="thin">
        <color rgb="FFFF0000"/>
      </left>
      <right style="thin">
        <color rgb="FFFF0000"/>
      </right>
      <top/>
      <bottom style="thin">
        <color rgb="FFFF0000"/>
      </bottom>
    </border>
    <border>
      <left/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>
        <color rgb="FFFF0000"/>
      </left>
      <right/>
      <top style="medium">
        <color rgb="FFFF0000"/>
      </top>
      <bottom style="medium">
        <color rgb="FFFF0000"/>
      </bottom>
    </border>
    <border>
      <left style="thin">
        <color rgb="FFFF0000"/>
      </left>
      <right style="thin">
        <color rgb="FFFF0000"/>
      </right>
      <top/>
      <bottom/>
    </border>
    <border>
      <left style="thin">
        <color rgb="FFFF0000"/>
      </left>
      <right/>
      <top/>
      <bottom/>
    </border>
    <border>
      <left/>
      <right/>
      <top/>
      <bottom style="medium">
        <color rgb="FFFF0000"/>
      </bottom>
    </border>
    <border>
      <left/>
      <right/>
      <top style="thin">
        <color rgb="FFFF0000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44" fillId="0" borderId="10" xfId="0" applyFont="1" applyBorder="1" applyAlignment="1">
      <alignment horizontal="left" vertical="center" wrapText="1"/>
    </xf>
    <xf numFmtId="4" fontId="45" fillId="0" borderId="11" xfId="0" applyNumberFormat="1" applyFont="1" applyBorder="1" applyAlignment="1">
      <alignment horizontal="right" wrapText="1"/>
    </xf>
    <xf numFmtId="4" fontId="45" fillId="0" borderId="12" xfId="0" applyNumberFormat="1" applyFont="1" applyBorder="1" applyAlignment="1">
      <alignment horizontal="right" wrapText="1"/>
    </xf>
    <xf numFmtId="4" fontId="46" fillId="0" borderId="11" xfId="0" applyNumberFormat="1" applyFont="1" applyFill="1" applyBorder="1" applyAlignment="1">
      <alignment horizontal="right" wrapText="1"/>
    </xf>
    <xf numFmtId="4" fontId="46" fillId="0" borderId="12" xfId="0" applyNumberFormat="1" applyFont="1" applyFill="1" applyBorder="1" applyAlignment="1">
      <alignment horizontal="right" wrapText="1"/>
    </xf>
    <xf numFmtId="0" fontId="47" fillId="0" borderId="10" xfId="0" applyFont="1" applyBorder="1" applyAlignment="1">
      <alignment vertical="center" wrapText="1"/>
    </xf>
    <xf numFmtId="43" fontId="48" fillId="0" borderId="11" xfId="52" applyFont="1" applyBorder="1" applyAlignment="1">
      <alignment horizontal="right" wrapText="1"/>
    </xf>
    <xf numFmtId="4" fontId="49" fillId="0" borderId="12" xfId="0" applyNumberFormat="1" applyFont="1" applyBorder="1" applyAlignment="1">
      <alignment horizontal="right" wrapText="1"/>
    </xf>
    <xf numFmtId="164" fontId="0" fillId="0" borderId="0" xfId="0" applyNumberFormat="1" applyAlignment="1">
      <alignment/>
    </xf>
    <xf numFmtId="0" fontId="47" fillId="6" borderId="13" xfId="0" applyFont="1" applyFill="1" applyBorder="1" applyAlignment="1">
      <alignment vertical="center" wrapText="1"/>
    </xf>
    <xf numFmtId="4" fontId="49" fillId="6" borderId="14" xfId="0" applyNumberFormat="1" applyFont="1" applyFill="1" applyBorder="1" applyAlignment="1">
      <alignment horizontal="right" wrapText="1"/>
    </xf>
    <xf numFmtId="0" fontId="44" fillId="6" borderId="10" xfId="0" applyFont="1" applyFill="1" applyBorder="1" applyAlignment="1">
      <alignment horizontal="left" vertical="center" wrapText="1"/>
    </xf>
    <xf numFmtId="4" fontId="45" fillId="6" borderId="11" xfId="0" applyNumberFormat="1" applyFont="1" applyFill="1" applyBorder="1" applyAlignment="1">
      <alignment horizontal="right" wrapText="1"/>
    </xf>
    <xf numFmtId="4" fontId="45" fillId="6" borderId="12" xfId="0" applyNumberFormat="1" applyFont="1" applyFill="1" applyBorder="1" applyAlignment="1">
      <alignment horizontal="right" wrapText="1"/>
    </xf>
    <xf numFmtId="4" fontId="46" fillId="6" borderId="12" xfId="0" applyNumberFormat="1" applyFont="1" applyFill="1" applyBorder="1" applyAlignment="1">
      <alignment horizontal="right" wrapText="1"/>
    </xf>
    <xf numFmtId="0" fontId="47" fillId="33" borderId="13" xfId="0" applyFont="1" applyFill="1" applyBorder="1" applyAlignment="1">
      <alignment wrapText="1"/>
    </xf>
    <xf numFmtId="43" fontId="50" fillId="33" borderId="15" xfId="52" applyFont="1" applyFill="1" applyBorder="1" applyAlignment="1">
      <alignment wrapText="1"/>
    </xf>
    <xf numFmtId="43" fontId="50" fillId="33" borderId="14" xfId="52" applyFont="1" applyFill="1" applyBorder="1" applyAlignment="1">
      <alignment wrapText="1"/>
    </xf>
    <xf numFmtId="0" fontId="0" fillId="0" borderId="0" xfId="0" applyAlignment="1">
      <alignment horizontal="center"/>
    </xf>
    <xf numFmtId="0" fontId="47" fillId="34" borderId="10" xfId="0" applyFont="1" applyFill="1" applyBorder="1" applyAlignment="1">
      <alignment vertical="center" wrapText="1"/>
    </xf>
    <xf numFmtId="43" fontId="48" fillId="34" borderId="11" xfId="52" applyFont="1" applyFill="1" applyBorder="1" applyAlignment="1">
      <alignment horizontal="right" wrapText="1"/>
    </xf>
    <xf numFmtId="4" fontId="49" fillId="34" borderId="12" xfId="0" applyNumberFormat="1" applyFont="1" applyFill="1" applyBorder="1" applyAlignment="1">
      <alignment horizontal="right" wrapText="1"/>
    </xf>
    <xf numFmtId="0" fontId="44" fillId="34" borderId="10" xfId="0" applyFont="1" applyFill="1" applyBorder="1" applyAlignment="1">
      <alignment horizontal="left" vertical="center" wrapText="1"/>
    </xf>
    <xf numFmtId="4" fontId="45" fillId="34" borderId="11" xfId="0" applyNumberFormat="1" applyFont="1" applyFill="1" applyBorder="1" applyAlignment="1">
      <alignment horizontal="right" wrapText="1"/>
    </xf>
    <xf numFmtId="4" fontId="45" fillId="34" borderId="12" xfId="0" applyNumberFormat="1" applyFont="1" applyFill="1" applyBorder="1" applyAlignment="1">
      <alignment horizontal="right" wrapText="1"/>
    </xf>
    <xf numFmtId="0" fontId="47" fillId="35" borderId="10" xfId="0" applyFont="1" applyFill="1" applyBorder="1" applyAlignment="1">
      <alignment vertical="center" wrapText="1"/>
    </xf>
    <xf numFmtId="43" fontId="48" fillId="35" borderId="11" xfId="52" applyFont="1" applyFill="1" applyBorder="1" applyAlignment="1">
      <alignment horizontal="right" wrapText="1"/>
    </xf>
    <xf numFmtId="4" fontId="49" fillId="35" borderId="12" xfId="0" applyNumberFormat="1" applyFont="1" applyFill="1" applyBorder="1" applyAlignment="1">
      <alignment horizontal="right" wrapText="1"/>
    </xf>
    <xf numFmtId="0" fontId="44" fillId="35" borderId="10" xfId="0" applyFont="1" applyFill="1" applyBorder="1" applyAlignment="1">
      <alignment horizontal="left" vertical="center" wrapText="1"/>
    </xf>
    <xf numFmtId="4" fontId="45" fillId="35" borderId="11" xfId="0" applyNumberFormat="1" applyFont="1" applyFill="1" applyBorder="1" applyAlignment="1">
      <alignment horizontal="right" wrapText="1"/>
    </xf>
    <xf numFmtId="4" fontId="45" fillId="35" borderId="12" xfId="0" applyNumberFormat="1" applyFont="1" applyFill="1" applyBorder="1" applyAlignment="1">
      <alignment horizontal="right" wrapText="1"/>
    </xf>
    <xf numFmtId="0" fontId="47" fillId="33" borderId="10" xfId="0" applyFont="1" applyFill="1" applyBorder="1" applyAlignment="1">
      <alignment vertical="center" wrapText="1"/>
    </xf>
    <xf numFmtId="4" fontId="48" fillId="33" borderId="11" xfId="0" applyNumberFormat="1" applyFont="1" applyFill="1" applyBorder="1" applyAlignment="1">
      <alignment horizontal="right" vertical="center" wrapText="1"/>
    </xf>
    <xf numFmtId="4" fontId="46" fillId="33" borderId="11" xfId="0" applyNumberFormat="1" applyFont="1" applyFill="1" applyBorder="1" applyAlignment="1">
      <alignment horizontal="right" wrapText="1"/>
    </xf>
    <xf numFmtId="0" fontId="3" fillId="0" borderId="0" xfId="48" applyFont="1">
      <alignment/>
      <protection/>
    </xf>
    <xf numFmtId="0" fontId="47" fillId="36" borderId="10" xfId="0" applyFont="1" applyFill="1" applyBorder="1" applyAlignment="1">
      <alignment vertical="center" wrapText="1"/>
    </xf>
    <xf numFmtId="43" fontId="48" fillId="36" borderId="11" xfId="52" applyFont="1" applyFill="1" applyBorder="1" applyAlignment="1">
      <alignment horizontal="right" wrapText="1"/>
    </xf>
    <xf numFmtId="4" fontId="49" fillId="36" borderId="12" xfId="0" applyNumberFormat="1" applyFont="1" applyFill="1" applyBorder="1" applyAlignment="1">
      <alignment horizontal="right" wrapText="1"/>
    </xf>
    <xf numFmtId="0" fontId="44" fillId="36" borderId="10" xfId="0" applyFont="1" applyFill="1" applyBorder="1" applyAlignment="1">
      <alignment horizontal="left" vertical="center" wrapText="1"/>
    </xf>
    <xf numFmtId="4" fontId="45" fillId="36" borderId="11" xfId="0" applyNumberFormat="1" applyFont="1" applyFill="1" applyBorder="1" applyAlignment="1">
      <alignment horizontal="right" wrapText="1"/>
    </xf>
    <xf numFmtId="4" fontId="45" fillId="36" borderId="12" xfId="0" applyNumberFormat="1" applyFont="1" applyFill="1" applyBorder="1" applyAlignment="1">
      <alignment horizontal="right" wrapText="1"/>
    </xf>
    <xf numFmtId="4" fontId="46" fillId="36" borderId="12" xfId="0" applyNumberFormat="1" applyFont="1" applyFill="1" applyBorder="1" applyAlignment="1">
      <alignment horizontal="right" wrapText="1"/>
    </xf>
    <xf numFmtId="0" fontId="47" fillId="16" borderId="16" xfId="0" applyFont="1" applyFill="1" applyBorder="1" applyAlignment="1">
      <alignment horizontal="center" vertical="center" wrapText="1"/>
    </xf>
    <xf numFmtId="43" fontId="50" fillId="16" borderId="17" xfId="52" applyFont="1" applyFill="1" applyBorder="1" applyAlignment="1">
      <alignment horizontal="center" vertical="center" wrapText="1"/>
    </xf>
    <xf numFmtId="43" fontId="50" fillId="16" borderId="18" xfId="52" applyFont="1" applyFill="1" applyBorder="1" applyAlignment="1">
      <alignment horizontal="center" vertical="center" wrapText="1"/>
    </xf>
    <xf numFmtId="0" fontId="47" fillId="19" borderId="10" xfId="0" applyFont="1" applyFill="1" applyBorder="1" applyAlignment="1">
      <alignment horizontal="left" vertical="center" wrapText="1"/>
    </xf>
    <xf numFmtId="43" fontId="48" fillId="19" borderId="11" xfId="52" applyFont="1" applyFill="1" applyBorder="1" applyAlignment="1">
      <alignment horizontal="right" vertical="center" wrapText="1"/>
    </xf>
    <xf numFmtId="4" fontId="49" fillId="19" borderId="12" xfId="0" applyNumberFormat="1" applyFont="1" applyFill="1" applyBorder="1" applyAlignment="1">
      <alignment horizontal="right" wrapText="1"/>
    </xf>
    <xf numFmtId="43" fontId="45" fillId="6" borderId="11" xfId="52" applyFont="1" applyFill="1" applyBorder="1" applyAlignment="1">
      <alignment horizontal="right" wrapText="1"/>
    </xf>
    <xf numFmtId="43" fontId="49" fillId="6" borderId="15" xfId="52" applyFont="1" applyFill="1" applyBorder="1" applyAlignment="1">
      <alignment horizontal="right" wrapText="1"/>
    </xf>
    <xf numFmtId="43" fontId="49" fillId="36" borderId="11" xfId="52" applyFont="1" applyFill="1" applyBorder="1" applyAlignment="1">
      <alignment horizontal="right" wrapText="1"/>
    </xf>
    <xf numFmtId="43" fontId="45" fillId="36" borderId="11" xfId="52" applyFont="1" applyFill="1" applyBorder="1" applyAlignment="1">
      <alignment horizontal="right" wrapText="1"/>
    </xf>
    <xf numFmtId="165" fontId="45" fillId="36" borderId="11" xfId="52" applyNumberFormat="1" applyFont="1" applyFill="1" applyBorder="1" applyAlignment="1">
      <alignment horizontal="right" wrapText="1"/>
    </xf>
    <xf numFmtId="43" fontId="49" fillId="34" borderId="11" xfId="52" applyFont="1" applyFill="1" applyBorder="1" applyAlignment="1">
      <alignment horizontal="right" wrapText="1"/>
    </xf>
    <xf numFmtId="43" fontId="45" fillId="34" borderId="11" xfId="52" applyFont="1" applyFill="1" applyBorder="1" applyAlignment="1">
      <alignment horizontal="right" wrapText="1"/>
    </xf>
    <xf numFmtId="43" fontId="49" fillId="35" borderId="11" xfId="52" applyFont="1" applyFill="1" applyBorder="1" applyAlignment="1">
      <alignment horizontal="right" wrapText="1"/>
    </xf>
    <xf numFmtId="43" fontId="45" fillId="35" borderId="11" xfId="52" applyFont="1" applyFill="1" applyBorder="1" applyAlignment="1">
      <alignment horizontal="right" wrapText="1"/>
    </xf>
    <xf numFmtId="4" fontId="49" fillId="33" borderId="11" xfId="0" applyNumberFormat="1" applyFont="1" applyFill="1" applyBorder="1" applyAlignment="1">
      <alignment horizontal="right" vertical="center" wrapText="1"/>
    </xf>
    <xf numFmtId="43" fontId="49" fillId="0" borderId="11" xfId="52" applyFont="1" applyBorder="1" applyAlignment="1">
      <alignment horizontal="right" wrapText="1"/>
    </xf>
    <xf numFmtId="43" fontId="45" fillId="0" borderId="11" xfId="52" applyFont="1" applyBorder="1" applyAlignment="1">
      <alignment horizontal="right" wrapText="1"/>
    </xf>
    <xf numFmtId="165" fontId="45" fillId="0" borderId="11" xfId="52" applyNumberFormat="1" applyFont="1" applyBorder="1" applyAlignment="1">
      <alignment horizontal="right" wrapText="1"/>
    </xf>
    <xf numFmtId="43" fontId="49" fillId="19" borderId="11" xfId="52" applyFont="1" applyFill="1" applyBorder="1" applyAlignment="1">
      <alignment horizontal="right" vertical="center" wrapText="1"/>
    </xf>
    <xf numFmtId="43" fontId="0" fillId="0" borderId="0" xfId="0" applyNumberFormat="1" applyAlignment="1">
      <alignment/>
    </xf>
    <xf numFmtId="4" fontId="45" fillId="0" borderId="19" xfId="0" applyNumberFormat="1" applyFont="1" applyFill="1" applyBorder="1" applyAlignment="1">
      <alignment horizontal="right" wrapText="1"/>
    </xf>
    <xf numFmtId="4" fontId="45" fillId="36" borderId="19" xfId="0" applyNumberFormat="1" applyFont="1" applyFill="1" applyBorder="1" applyAlignment="1">
      <alignment horizontal="right" wrapText="1"/>
    </xf>
    <xf numFmtId="4" fontId="45" fillId="36" borderId="20" xfId="0" applyNumberFormat="1" applyFont="1" applyFill="1" applyBorder="1" applyAlignment="1">
      <alignment horizontal="right" wrapText="1"/>
    </xf>
    <xf numFmtId="165" fontId="45" fillId="0" borderId="19" xfId="52" applyNumberFormat="1" applyFont="1" applyFill="1" applyBorder="1" applyAlignment="1">
      <alignment horizontal="right" wrapText="1"/>
    </xf>
    <xf numFmtId="165" fontId="45" fillId="0" borderId="0" xfId="52" applyNumberFormat="1" applyFont="1" applyFill="1" applyBorder="1" applyAlignment="1">
      <alignment horizontal="right" wrapText="1"/>
    </xf>
    <xf numFmtId="165" fontId="0" fillId="0" borderId="0" xfId="0" applyNumberFormat="1" applyAlignment="1">
      <alignment/>
    </xf>
    <xf numFmtId="43" fontId="0" fillId="0" borderId="0" xfId="52" applyFont="1" applyAlignment="1">
      <alignment/>
    </xf>
    <xf numFmtId="165" fontId="45" fillId="37" borderId="11" xfId="52" applyNumberFormat="1" applyFont="1" applyFill="1" applyBorder="1" applyAlignment="1">
      <alignment horizontal="right" wrapText="1"/>
    </xf>
    <xf numFmtId="4" fontId="46" fillId="35" borderId="12" xfId="0" applyNumberFormat="1" applyFont="1" applyFill="1" applyBorder="1" applyAlignment="1">
      <alignment horizontal="right" wrapText="1"/>
    </xf>
    <xf numFmtId="0" fontId="51" fillId="15" borderId="21" xfId="0" applyFont="1" applyFill="1" applyBorder="1" applyAlignment="1">
      <alignment horizontal="center" vertical="center"/>
    </xf>
    <xf numFmtId="0" fontId="52" fillId="0" borderId="22" xfId="0" applyFont="1" applyBorder="1" applyAlignment="1">
      <alignment horizontal="left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8"/>
  <sheetViews>
    <sheetView showGridLines="0" showRowColHeader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7" sqref="D7"/>
    </sheetView>
  </sheetViews>
  <sheetFormatPr defaultColWidth="9.140625" defaultRowHeight="15"/>
  <cols>
    <col min="1" max="1" width="44.140625" style="0" customWidth="1"/>
    <col min="2" max="2" width="14.00390625" style="0" bestFit="1" customWidth="1"/>
    <col min="3" max="3" width="11.7109375" style="0" customWidth="1"/>
    <col min="4" max="4" width="14.28125" style="0" bestFit="1" customWidth="1"/>
    <col min="5" max="5" width="13.8515625" style="0" bestFit="1" customWidth="1"/>
    <col min="6" max="10" width="11.7109375" style="0" bestFit="1" customWidth="1"/>
    <col min="11" max="12" width="12.7109375" style="0" bestFit="1" customWidth="1"/>
    <col min="13" max="13" width="12.57421875" style="0" bestFit="1" customWidth="1"/>
    <col min="14" max="14" width="13.140625" style="0" customWidth="1"/>
    <col min="15" max="15" width="5.7109375" style="0" bestFit="1" customWidth="1"/>
    <col min="16" max="16" width="14.28125" style="0" bestFit="1" customWidth="1"/>
  </cols>
  <sheetData>
    <row r="1" ht="15">
      <c r="N1" s="19" t="s">
        <v>46</v>
      </c>
    </row>
    <row r="2" spans="1:15" s="35" customFormat="1" ht="30" customHeight="1" thickBot="1">
      <c r="A2" s="73" t="s">
        <v>55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15.75" thickBot="1">
      <c r="A3" s="43" t="s">
        <v>30</v>
      </c>
      <c r="B3" s="44" t="s">
        <v>52</v>
      </c>
      <c r="C3" s="44" t="s">
        <v>53</v>
      </c>
      <c r="D3" s="44" t="s">
        <v>31</v>
      </c>
      <c r="E3" s="44" t="s">
        <v>32</v>
      </c>
      <c r="F3" s="44" t="s">
        <v>33</v>
      </c>
      <c r="G3" s="44" t="s">
        <v>34</v>
      </c>
      <c r="H3" s="44" t="s">
        <v>35</v>
      </c>
      <c r="I3" s="44" t="s">
        <v>36</v>
      </c>
      <c r="J3" s="44" t="s">
        <v>37</v>
      </c>
      <c r="K3" s="44" t="s">
        <v>38</v>
      </c>
      <c r="L3" s="44" t="s">
        <v>39</v>
      </c>
      <c r="M3" s="44" t="s">
        <v>40</v>
      </c>
      <c r="N3" s="44" t="s">
        <v>41</v>
      </c>
      <c r="O3" s="45" t="s">
        <v>42</v>
      </c>
    </row>
    <row r="4" spans="1:16" ht="15">
      <c r="A4" s="16" t="s">
        <v>65</v>
      </c>
      <c r="B4" s="17">
        <v>52025255.31</v>
      </c>
      <c r="C4" s="17">
        <f aca="true" t="shared" si="0" ref="C4:M4">B43</f>
        <v>56779442.730000004</v>
      </c>
      <c r="D4" s="17">
        <f t="shared" si="0"/>
        <v>62109333.52</v>
      </c>
      <c r="E4" s="17">
        <f t="shared" si="0"/>
        <v>69237060.16</v>
      </c>
      <c r="F4" s="17">
        <f t="shared" si="0"/>
        <v>74307471.78000002</v>
      </c>
      <c r="G4" s="17">
        <f t="shared" si="0"/>
        <v>80494044.65000002</v>
      </c>
      <c r="H4" s="17">
        <f t="shared" si="0"/>
        <v>80494044.65000002</v>
      </c>
      <c r="I4" s="17">
        <f t="shared" si="0"/>
        <v>80494044.65000002</v>
      </c>
      <c r="J4" s="17">
        <f t="shared" si="0"/>
        <v>80494044.65000002</v>
      </c>
      <c r="K4" s="17">
        <f t="shared" si="0"/>
        <v>80494044.65000002</v>
      </c>
      <c r="L4" s="17">
        <f t="shared" si="0"/>
        <v>80494044.65000002</v>
      </c>
      <c r="M4" s="17">
        <f t="shared" si="0"/>
        <v>80494044.65000002</v>
      </c>
      <c r="N4" s="17">
        <f>M4</f>
        <v>80494044.65000002</v>
      </c>
      <c r="O4" s="18"/>
      <c r="P4" s="70"/>
    </row>
    <row r="5" spans="1:15" ht="15">
      <c r="A5" s="10" t="s">
        <v>0</v>
      </c>
      <c r="B5" s="50">
        <f>SUM(B6:B12)</f>
        <v>33160740.980000004</v>
      </c>
      <c r="C5" s="50">
        <f>SUM(C6:C12)</f>
        <v>31856579.71</v>
      </c>
      <c r="D5" s="50">
        <f>SUM(D6:D12)</f>
        <v>31503635.35</v>
      </c>
      <c r="E5" s="50">
        <f>SUM(E6:E12)</f>
        <v>29887270.87</v>
      </c>
      <c r="F5" s="50">
        <f aca="true" t="shared" si="1" ref="F5:M5">SUM(F6:F12)</f>
        <v>30998498.490000006</v>
      </c>
      <c r="G5" s="50">
        <f t="shared" si="1"/>
        <v>0</v>
      </c>
      <c r="H5" s="50">
        <f t="shared" si="1"/>
        <v>0</v>
      </c>
      <c r="I5" s="50">
        <f t="shared" si="1"/>
        <v>0</v>
      </c>
      <c r="J5" s="50">
        <f t="shared" si="1"/>
        <v>0</v>
      </c>
      <c r="K5" s="50">
        <f t="shared" si="1"/>
        <v>0</v>
      </c>
      <c r="L5" s="50">
        <f t="shared" si="1"/>
        <v>0</v>
      </c>
      <c r="M5" s="50">
        <f t="shared" si="1"/>
        <v>0</v>
      </c>
      <c r="N5" s="11">
        <f>SUM(B5:M5)</f>
        <v>157406725.4</v>
      </c>
      <c r="O5" s="11">
        <v>100</v>
      </c>
    </row>
    <row r="6" spans="1:15" ht="15">
      <c r="A6" s="12" t="s">
        <v>57</v>
      </c>
      <c r="B6" s="13">
        <v>0</v>
      </c>
      <c r="C6" s="13">
        <v>30953.16</v>
      </c>
      <c r="D6" s="13">
        <v>31758.3</v>
      </c>
      <c r="E6" s="13">
        <v>31758.3</v>
      </c>
      <c r="F6" s="13">
        <v>31445.19</v>
      </c>
      <c r="G6" s="13"/>
      <c r="H6" s="13"/>
      <c r="I6" s="13"/>
      <c r="J6" s="13"/>
      <c r="K6" s="14"/>
      <c r="L6" s="14"/>
      <c r="M6" s="14"/>
      <c r="N6" s="14">
        <f>SUM(B6:M6)</f>
        <v>125914.95</v>
      </c>
      <c r="O6" s="14">
        <f aca="true" t="shared" si="2" ref="O6:O12">(N6/N$5)*100</f>
        <v>0.07999337365034848</v>
      </c>
    </row>
    <row r="7" spans="1:15" ht="15">
      <c r="A7" s="12" t="s">
        <v>58</v>
      </c>
      <c r="B7" s="13">
        <v>0</v>
      </c>
      <c r="C7" s="13">
        <v>0</v>
      </c>
      <c r="D7" s="13">
        <v>0</v>
      </c>
      <c r="E7" s="13"/>
      <c r="F7" s="13">
        <v>0</v>
      </c>
      <c r="G7" s="13"/>
      <c r="H7" s="13"/>
      <c r="I7" s="13"/>
      <c r="J7" s="13"/>
      <c r="K7" s="14"/>
      <c r="L7" s="14"/>
      <c r="M7" s="14"/>
      <c r="N7" s="14">
        <f>SUM(B7:M7)</f>
        <v>0</v>
      </c>
      <c r="O7" s="14">
        <f t="shared" si="2"/>
        <v>0</v>
      </c>
    </row>
    <row r="8" spans="1:15" ht="15">
      <c r="A8" s="12" t="s">
        <v>1</v>
      </c>
      <c r="B8" s="49">
        <v>26870392.1</v>
      </c>
      <c r="C8" s="49">
        <v>25946442.12</v>
      </c>
      <c r="D8" s="49">
        <v>25468251.93</v>
      </c>
      <c r="E8" s="49">
        <v>23667980.41</v>
      </c>
      <c r="F8" s="49">
        <v>24690586.67</v>
      </c>
      <c r="G8" s="13"/>
      <c r="H8" s="13"/>
      <c r="I8" s="13"/>
      <c r="J8" s="13"/>
      <c r="K8" s="14"/>
      <c r="L8" s="14"/>
      <c r="M8" s="14"/>
      <c r="N8" s="14">
        <f aca="true" t="shared" si="3" ref="N8:N37">SUM(B8:M8)</f>
        <v>126643653.23</v>
      </c>
      <c r="O8" s="14">
        <f t="shared" si="2"/>
        <v>80.45631653169502</v>
      </c>
    </row>
    <row r="9" spans="1:15" ht="15">
      <c r="A9" s="12" t="s">
        <v>43</v>
      </c>
      <c r="B9" s="49">
        <v>450176.18</v>
      </c>
      <c r="C9" s="13">
        <v>0</v>
      </c>
      <c r="D9" s="49">
        <v>0</v>
      </c>
      <c r="E9" s="49"/>
      <c r="F9" s="49">
        <v>0</v>
      </c>
      <c r="G9" s="13"/>
      <c r="H9" s="13"/>
      <c r="I9" s="13"/>
      <c r="J9" s="13"/>
      <c r="K9" s="14"/>
      <c r="L9" s="14"/>
      <c r="M9" s="14"/>
      <c r="N9" s="14">
        <f t="shared" si="3"/>
        <v>450176.18</v>
      </c>
      <c r="O9" s="14">
        <f t="shared" si="2"/>
        <v>0.2859955182067462</v>
      </c>
    </row>
    <row r="10" spans="1:15" ht="15">
      <c r="A10" s="12" t="s">
        <v>2</v>
      </c>
      <c r="B10" s="13">
        <v>200</v>
      </c>
      <c r="C10" s="13">
        <v>12093.49</v>
      </c>
      <c r="D10" s="13">
        <v>824.35</v>
      </c>
      <c r="E10" s="13">
        <v>200</v>
      </c>
      <c r="F10" s="13">
        <v>0</v>
      </c>
      <c r="G10" s="13"/>
      <c r="H10" s="13"/>
      <c r="I10" s="13"/>
      <c r="J10" s="13"/>
      <c r="K10" s="13"/>
      <c r="L10" s="13"/>
      <c r="M10" s="13"/>
      <c r="N10" s="15">
        <f t="shared" si="3"/>
        <v>13317.84</v>
      </c>
      <c r="O10" s="15">
        <f t="shared" si="2"/>
        <v>0.008460782070243105</v>
      </c>
    </row>
    <row r="11" spans="1:15" ht="15">
      <c r="A11" s="12" t="s">
        <v>3</v>
      </c>
      <c r="B11" s="49">
        <v>250417.55</v>
      </c>
      <c r="C11" s="49">
        <v>261555.46</v>
      </c>
      <c r="D11" s="49">
        <v>275928.52</v>
      </c>
      <c r="E11" s="13">
        <v>329555.35</v>
      </c>
      <c r="F11" s="49">
        <v>377699.26</v>
      </c>
      <c r="G11" s="13"/>
      <c r="H11" s="49"/>
      <c r="I11" s="13"/>
      <c r="J11" s="13"/>
      <c r="K11" s="14"/>
      <c r="L11" s="14"/>
      <c r="M11" s="14"/>
      <c r="N11" s="14">
        <f>SUM(B11:M11)</f>
        <v>1495156.14</v>
      </c>
      <c r="O11" s="14">
        <f t="shared" si="2"/>
        <v>0.9498680162493233</v>
      </c>
    </row>
    <row r="12" spans="1:15" ht="15">
      <c r="A12" s="12" t="s">
        <v>4</v>
      </c>
      <c r="B12" s="49">
        <v>5589555.15</v>
      </c>
      <c r="C12" s="49">
        <v>5605535.48</v>
      </c>
      <c r="D12" s="49">
        <v>5726872.25</v>
      </c>
      <c r="E12" s="49">
        <v>5857776.81</v>
      </c>
      <c r="F12" s="49">
        <v>5898767.37</v>
      </c>
      <c r="G12" s="13"/>
      <c r="H12" s="49"/>
      <c r="I12" s="13"/>
      <c r="J12" s="13"/>
      <c r="K12" s="14"/>
      <c r="L12" s="14"/>
      <c r="M12" s="14"/>
      <c r="N12" s="14">
        <f t="shared" si="3"/>
        <v>28678507.060000002</v>
      </c>
      <c r="O12" s="14">
        <f t="shared" si="2"/>
        <v>18.21936577812831</v>
      </c>
    </row>
    <row r="13" spans="1:15" ht="15">
      <c r="A13" s="36" t="s">
        <v>5</v>
      </c>
      <c r="B13" s="51">
        <f>SUM(B14:B37)</f>
        <v>28458048.98</v>
      </c>
      <c r="C13" s="51">
        <f>SUM(C14:C37)</f>
        <v>26487459.8</v>
      </c>
      <c r="D13" s="51">
        <f>SUM(D14:D37)</f>
        <v>24448109.299999997</v>
      </c>
      <c r="E13" s="51">
        <f aca="true" t="shared" si="4" ref="E13:M13">SUM(E14:E37)</f>
        <v>24832825.259999998</v>
      </c>
      <c r="F13" s="51">
        <f t="shared" si="4"/>
        <v>24818580.380000003</v>
      </c>
      <c r="G13" s="51">
        <f t="shared" si="4"/>
        <v>0</v>
      </c>
      <c r="H13" s="51">
        <f>SUM(H14:H37)</f>
        <v>0</v>
      </c>
      <c r="I13" s="51">
        <f>SUM(I14:I37)</f>
        <v>0</v>
      </c>
      <c r="J13" s="37">
        <f t="shared" si="4"/>
        <v>0</v>
      </c>
      <c r="K13" s="37">
        <f t="shared" si="4"/>
        <v>0</v>
      </c>
      <c r="L13" s="37">
        <f t="shared" si="4"/>
        <v>0</v>
      </c>
      <c r="M13" s="37">
        <f t="shared" si="4"/>
        <v>0</v>
      </c>
      <c r="N13" s="38">
        <f t="shared" si="3"/>
        <v>129045023.72</v>
      </c>
      <c r="O13" s="38">
        <v>100</v>
      </c>
    </row>
    <row r="14" spans="1:15" ht="15">
      <c r="A14" s="39" t="s">
        <v>6</v>
      </c>
      <c r="B14" s="52">
        <v>1069552.09</v>
      </c>
      <c r="C14" s="52">
        <v>1062544.98</v>
      </c>
      <c r="D14" s="52">
        <v>1056660.04</v>
      </c>
      <c r="E14" s="52">
        <v>734889.32</v>
      </c>
      <c r="F14" s="52">
        <v>718344.8</v>
      </c>
      <c r="G14" s="40"/>
      <c r="H14" s="40"/>
      <c r="I14" s="40"/>
      <c r="J14" s="40"/>
      <c r="K14" s="41"/>
      <c r="L14" s="41"/>
      <c r="M14" s="41"/>
      <c r="N14" s="41">
        <f t="shared" si="3"/>
        <v>4641991.23</v>
      </c>
      <c r="O14" s="41">
        <f>(N14/N$13)*100</f>
        <v>3.597187319731232</v>
      </c>
    </row>
    <row r="15" spans="1:15" ht="15">
      <c r="A15" s="39" t="s">
        <v>7</v>
      </c>
      <c r="B15" s="53">
        <v>11636</v>
      </c>
      <c r="C15" s="52">
        <v>155387.89</v>
      </c>
      <c r="D15" s="52">
        <v>71720.1</v>
      </c>
      <c r="E15" s="53">
        <v>35719.56</v>
      </c>
      <c r="F15" s="52">
        <v>38476.69</v>
      </c>
      <c r="G15" s="40"/>
      <c r="H15" s="40"/>
      <c r="I15" s="40"/>
      <c r="J15" s="40"/>
      <c r="K15" s="41"/>
      <c r="L15" s="41"/>
      <c r="M15" s="41"/>
      <c r="N15" s="41">
        <f t="shared" si="3"/>
        <v>312940.24000000005</v>
      </c>
      <c r="O15" s="41">
        <f aca="true" t="shared" si="5" ref="O15:O37">(N15/N$13)*100</f>
        <v>0.24250469408182157</v>
      </c>
    </row>
    <row r="16" spans="1:15" ht="15">
      <c r="A16" s="39" t="s">
        <v>8</v>
      </c>
      <c r="B16" s="52">
        <v>181014.81</v>
      </c>
      <c r="C16" s="52">
        <v>215033.99</v>
      </c>
      <c r="D16" s="52">
        <v>206866.98</v>
      </c>
      <c r="E16" s="52">
        <v>198922.23</v>
      </c>
      <c r="F16" s="52">
        <v>202761.17</v>
      </c>
      <c r="G16" s="40"/>
      <c r="H16" s="40"/>
      <c r="I16" s="40"/>
      <c r="J16" s="40"/>
      <c r="K16" s="41"/>
      <c r="L16" s="41"/>
      <c r="M16" s="41"/>
      <c r="N16" s="41">
        <f t="shared" si="3"/>
        <v>1004599.18</v>
      </c>
      <c r="O16" s="41">
        <f t="shared" si="5"/>
        <v>0.7784873457652769</v>
      </c>
    </row>
    <row r="17" spans="1:15" ht="15">
      <c r="A17" s="39" t="s">
        <v>49</v>
      </c>
      <c r="B17" s="53">
        <v>0</v>
      </c>
      <c r="C17" s="53">
        <v>0</v>
      </c>
      <c r="D17" s="52">
        <v>0</v>
      </c>
      <c r="E17" s="52">
        <v>0</v>
      </c>
      <c r="F17" s="52">
        <v>0</v>
      </c>
      <c r="G17" s="40"/>
      <c r="H17" s="40"/>
      <c r="I17" s="40"/>
      <c r="J17" s="40"/>
      <c r="K17" s="41"/>
      <c r="L17" s="41"/>
      <c r="M17" s="41"/>
      <c r="N17" s="41">
        <f>SUM(B17:M17)</f>
        <v>0</v>
      </c>
      <c r="O17" s="41">
        <f>(N17/N$13)*100</f>
        <v>0</v>
      </c>
    </row>
    <row r="18" spans="1:15" ht="15">
      <c r="A18" s="39" t="s">
        <v>61</v>
      </c>
      <c r="B18" s="52">
        <v>35177.27</v>
      </c>
      <c r="C18" s="52">
        <v>111450.48</v>
      </c>
      <c r="D18" s="52">
        <v>116623.72</v>
      </c>
      <c r="E18" s="52">
        <v>109483.68</v>
      </c>
      <c r="F18" s="52">
        <v>108013.28</v>
      </c>
      <c r="G18" s="40"/>
      <c r="H18" s="40"/>
      <c r="I18" s="40"/>
      <c r="J18" s="40"/>
      <c r="K18" s="41"/>
      <c r="L18" s="41"/>
      <c r="M18" s="41"/>
      <c r="N18" s="41">
        <f>SUM(B18:M18)</f>
        <v>480748.42999999993</v>
      </c>
      <c r="O18" s="41">
        <f>(N18/N$13)*100</f>
        <v>0.37254317612674537</v>
      </c>
    </row>
    <row r="19" spans="1:15" ht="15">
      <c r="A19" s="39" t="s">
        <v>9</v>
      </c>
      <c r="B19" s="53">
        <v>0</v>
      </c>
      <c r="C19" s="53">
        <v>29121.5</v>
      </c>
      <c r="D19" s="53">
        <v>0</v>
      </c>
      <c r="E19" s="53">
        <v>12962.17</v>
      </c>
      <c r="F19" s="53">
        <v>14855.84</v>
      </c>
      <c r="G19" s="40"/>
      <c r="H19" s="40"/>
      <c r="I19" s="40"/>
      <c r="J19" s="40"/>
      <c r="K19" s="41"/>
      <c r="L19" s="41"/>
      <c r="M19" s="41"/>
      <c r="N19" s="41">
        <f t="shared" si="3"/>
        <v>56939.509999999995</v>
      </c>
      <c r="O19" s="41">
        <f t="shared" si="5"/>
        <v>0.04412375491793198</v>
      </c>
    </row>
    <row r="20" spans="1:15" ht="15">
      <c r="A20" s="39" t="s">
        <v>59</v>
      </c>
      <c r="B20" s="53">
        <v>387594.83</v>
      </c>
      <c r="C20" s="53">
        <v>229126.78</v>
      </c>
      <c r="D20" s="53">
        <v>642940</v>
      </c>
      <c r="E20" s="53">
        <v>456113.35</v>
      </c>
      <c r="F20" s="53">
        <v>211205.86</v>
      </c>
      <c r="G20" s="40"/>
      <c r="H20" s="40"/>
      <c r="I20" s="40"/>
      <c r="J20" s="40"/>
      <c r="K20" s="41"/>
      <c r="L20" s="41"/>
      <c r="M20" s="41"/>
      <c r="N20" s="41">
        <f t="shared" si="3"/>
        <v>1926980.8199999998</v>
      </c>
      <c r="O20" s="41">
        <f t="shared" si="5"/>
        <v>1.4932624013314413</v>
      </c>
    </row>
    <row r="21" spans="1:15" ht="15">
      <c r="A21" s="39" t="s">
        <v>10</v>
      </c>
      <c r="B21" s="53">
        <v>0</v>
      </c>
      <c r="C21" s="53">
        <v>7053.31</v>
      </c>
      <c r="D21" s="52">
        <v>2490.31</v>
      </c>
      <c r="E21" s="53">
        <v>14071.95</v>
      </c>
      <c r="F21" s="52">
        <v>6147.38</v>
      </c>
      <c r="G21" s="40"/>
      <c r="H21" s="40"/>
      <c r="I21" s="40"/>
      <c r="J21" s="40"/>
      <c r="K21" s="40"/>
      <c r="L21" s="40"/>
      <c r="M21" s="40"/>
      <c r="N21" s="42">
        <f t="shared" si="3"/>
        <v>29762.95</v>
      </c>
      <c r="O21" s="42">
        <f t="shared" si="5"/>
        <v>0.023064004439705642</v>
      </c>
    </row>
    <row r="22" spans="1:15" ht="15">
      <c r="A22" s="39" t="s">
        <v>11</v>
      </c>
      <c r="B22" s="53">
        <v>0</v>
      </c>
      <c r="C22" s="53">
        <v>8590</v>
      </c>
      <c r="D22" s="53">
        <v>5858.8</v>
      </c>
      <c r="E22" s="53">
        <v>0</v>
      </c>
      <c r="F22" s="53">
        <v>331921</v>
      </c>
      <c r="G22" s="40"/>
      <c r="H22" s="40"/>
      <c r="I22" s="40"/>
      <c r="J22" s="40"/>
      <c r="K22" s="40"/>
      <c r="L22" s="40"/>
      <c r="M22" s="40"/>
      <c r="N22" s="41">
        <f t="shared" si="3"/>
        <v>346369.8</v>
      </c>
      <c r="O22" s="41">
        <f t="shared" si="5"/>
        <v>0.2684100401667158</v>
      </c>
    </row>
    <row r="23" spans="1:15" ht="15">
      <c r="A23" s="39" t="s">
        <v>12</v>
      </c>
      <c r="B23" s="53">
        <v>36651.73</v>
      </c>
      <c r="C23" s="53">
        <v>0</v>
      </c>
      <c r="D23" s="53">
        <v>13863.37</v>
      </c>
      <c r="E23" s="52">
        <v>8347.87</v>
      </c>
      <c r="F23" s="53">
        <v>61441.69</v>
      </c>
      <c r="G23" s="40"/>
      <c r="H23" s="40"/>
      <c r="I23" s="40"/>
      <c r="J23" s="40"/>
      <c r="K23" s="41"/>
      <c r="L23" s="41"/>
      <c r="M23" s="41"/>
      <c r="N23" s="41">
        <f t="shared" si="3"/>
        <v>120304.66</v>
      </c>
      <c r="O23" s="41">
        <f t="shared" si="5"/>
        <v>0.09322688820689072</v>
      </c>
    </row>
    <row r="24" spans="1:15" ht="15">
      <c r="A24" s="39" t="s">
        <v>13</v>
      </c>
      <c r="B24" s="52">
        <v>2826988.1</v>
      </c>
      <c r="C24" s="53">
        <v>198076.51</v>
      </c>
      <c r="D24" s="52">
        <v>7732.29</v>
      </c>
      <c r="E24" s="53">
        <v>19297.78</v>
      </c>
      <c r="F24" s="52">
        <v>0</v>
      </c>
      <c r="G24" s="40"/>
      <c r="H24" s="40"/>
      <c r="I24" s="65"/>
      <c r="J24" s="40"/>
      <c r="K24" s="66"/>
      <c r="L24" s="41"/>
      <c r="M24" s="42"/>
      <c r="N24" s="42">
        <f t="shared" si="3"/>
        <v>3052094.68</v>
      </c>
      <c r="O24" s="42">
        <f t="shared" si="5"/>
        <v>2.3651393847021875</v>
      </c>
    </row>
    <row r="25" spans="1:15" ht="15">
      <c r="A25" s="39" t="s">
        <v>50</v>
      </c>
      <c r="B25" s="53">
        <v>67747.58</v>
      </c>
      <c r="C25" s="52">
        <v>177690.93</v>
      </c>
      <c r="D25" s="52">
        <v>0</v>
      </c>
      <c r="E25" s="53">
        <v>92187.2</v>
      </c>
      <c r="F25" s="53">
        <v>16549.04</v>
      </c>
      <c r="G25" s="40"/>
      <c r="H25" s="40"/>
      <c r="I25" s="40"/>
      <c r="J25" s="40"/>
      <c r="K25" s="42"/>
      <c r="L25" s="41"/>
      <c r="M25" s="42"/>
      <c r="N25" s="42">
        <f>SUM(B25:M25)</f>
        <v>354174.75</v>
      </c>
      <c r="O25" s="42">
        <f>(N25/N$13)*100</f>
        <v>0.2744582780413782</v>
      </c>
    </row>
    <row r="26" spans="1:15" ht="15">
      <c r="A26" s="39" t="s">
        <v>14</v>
      </c>
      <c r="B26" s="52">
        <v>15061706.52</v>
      </c>
      <c r="C26" s="52">
        <v>14968911.62</v>
      </c>
      <c r="D26" s="52">
        <v>15030079.45</v>
      </c>
      <c r="E26" s="52">
        <v>14990474.45</v>
      </c>
      <c r="F26" s="53">
        <v>14951953.55</v>
      </c>
      <c r="G26" s="40"/>
      <c r="H26" s="40"/>
      <c r="I26" s="40"/>
      <c r="J26" s="40"/>
      <c r="K26" s="41"/>
      <c r="L26" s="41"/>
      <c r="M26" s="41"/>
      <c r="N26" s="41">
        <f t="shared" si="3"/>
        <v>75003125.59</v>
      </c>
      <c r="O26" s="41">
        <f t="shared" si="5"/>
        <v>58.12167213261992</v>
      </c>
    </row>
    <row r="27" spans="1:15" ht="15">
      <c r="A27" s="39" t="s">
        <v>56</v>
      </c>
      <c r="B27" s="53">
        <v>416776.18</v>
      </c>
      <c r="C27" s="53">
        <v>414293.99</v>
      </c>
      <c r="D27" s="53">
        <v>414780.69</v>
      </c>
      <c r="E27" s="53">
        <v>455084.73</v>
      </c>
      <c r="F27" s="52">
        <v>440480.07</v>
      </c>
      <c r="G27" s="40"/>
      <c r="H27" s="40"/>
      <c r="I27" s="40"/>
      <c r="J27" s="40"/>
      <c r="K27" s="41"/>
      <c r="L27" s="41"/>
      <c r="M27" s="41"/>
      <c r="N27" s="41">
        <f>SUM(B27:M27)</f>
        <v>2141415.6599999997</v>
      </c>
      <c r="O27" s="41">
        <f>(N27/N$13)*100</f>
        <v>1.6594329624413973</v>
      </c>
    </row>
    <row r="28" spans="1:15" ht="15">
      <c r="A28" s="39" t="s">
        <v>44</v>
      </c>
      <c r="B28" s="53">
        <v>0</v>
      </c>
      <c r="C28" s="53">
        <v>0</v>
      </c>
      <c r="D28" s="53">
        <v>0</v>
      </c>
      <c r="E28" s="53">
        <v>0</v>
      </c>
      <c r="F28" s="53">
        <v>73152.65</v>
      </c>
      <c r="G28" s="53"/>
      <c r="H28" s="40"/>
      <c r="I28" s="40"/>
      <c r="J28" s="40"/>
      <c r="K28" s="40"/>
      <c r="L28" s="40"/>
      <c r="M28" s="40"/>
      <c r="N28" s="42">
        <f t="shared" si="3"/>
        <v>73152.65</v>
      </c>
      <c r="O28" s="42">
        <f t="shared" si="5"/>
        <v>0.0566876954191783</v>
      </c>
    </row>
    <row r="29" spans="1:15" ht="15">
      <c r="A29" s="39" t="s">
        <v>15</v>
      </c>
      <c r="B29" s="52">
        <v>2219382.89</v>
      </c>
      <c r="C29" s="52">
        <v>2483578.24</v>
      </c>
      <c r="D29" s="52">
        <v>2412308.65</v>
      </c>
      <c r="E29" s="52">
        <v>2373548.22</v>
      </c>
      <c r="F29" s="52">
        <v>2346789.41</v>
      </c>
      <c r="G29" s="40"/>
      <c r="H29" s="40"/>
      <c r="I29" s="40"/>
      <c r="J29" s="40"/>
      <c r="K29" s="41"/>
      <c r="L29" s="41"/>
      <c r="M29" s="41"/>
      <c r="N29" s="41">
        <f t="shared" si="3"/>
        <v>11835607.410000002</v>
      </c>
      <c r="O29" s="41">
        <f t="shared" si="5"/>
        <v>9.171688352493723</v>
      </c>
    </row>
    <row r="30" spans="1:15" ht="15">
      <c r="A30" s="39" t="s">
        <v>64</v>
      </c>
      <c r="B30" s="53">
        <v>2928.64</v>
      </c>
      <c r="C30" s="53">
        <v>372135.05</v>
      </c>
      <c r="D30" s="53">
        <v>655128.6</v>
      </c>
      <c r="E30" s="53">
        <v>618673.42</v>
      </c>
      <c r="F30" s="53">
        <v>596189.83</v>
      </c>
      <c r="G30" s="53"/>
      <c r="H30" s="53"/>
      <c r="I30" s="53"/>
      <c r="J30" s="53"/>
      <c r="K30" s="41"/>
      <c r="L30" s="41"/>
      <c r="M30" s="41"/>
      <c r="N30" s="41">
        <f>SUM(B30:M30)</f>
        <v>2245055.54</v>
      </c>
      <c r="O30" s="41">
        <f>(N30/N$13)*100</f>
        <v>1.7397459237725343</v>
      </c>
    </row>
    <row r="31" spans="1:15" ht="15">
      <c r="A31" s="39" t="s">
        <v>16</v>
      </c>
      <c r="B31" s="52">
        <v>60131.8</v>
      </c>
      <c r="C31" s="52">
        <v>0</v>
      </c>
      <c r="D31" s="52">
        <v>0</v>
      </c>
      <c r="E31" s="52">
        <v>0</v>
      </c>
      <c r="F31" s="52">
        <v>0</v>
      </c>
      <c r="G31" s="40"/>
      <c r="H31" s="40"/>
      <c r="I31" s="40"/>
      <c r="J31" s="40"/>
      <c r="K31" s="41"/>
      <c r="L31" s="41"/>
      <c r="M31" s="41"/>
      <c r="N31" s="41">
        <f t="shared" si="3"/>
        <v>60131.8</v>
      </c>
      <c r="O31" s="41">
        <f t="shared" si="5"/>
        <v>0.046597534927401076</v>
      </c>
    </row>
    <row r="32" spans="1:15" ht="15">
      <c r="A32" s="39" t="s">
        <v>51</v>
      </c>
      <c r="B32" s="52">
        <v>41143.61</v>
      </c>
      <c r="C32" s="52">
        <v>35763.03</v>
      </c>
      <c r="D32" s="52">
        <v>36472.09</v>
      </c>
      <c r="E32" s="52">
        <v>36516.39</v>
      </c>
      <c r="F32" s="52">
        <v>35807.35</v>
      </c>
      <c r="G32" s="40"/>
      <c r="H32" s="40"/>
      <c r="I32" s="40"/>
      <c r="J32" s="40"/>
      <c r="K32" s="41"/>
      <c r="L32" s="41"/>
      <c r="M32" s="41"/>
      <c r="N32" s="41">
        <f>SUM(B32:M32)</f>
        <v>185702.47</v>
      </c>
      <c r="O32" s="41">
        <f>(N32/N$13)*100</f>
        <v>0.14390517715966678</v>
      </c>
    </row>
    <row r="33" spans="1:15" ht="15.75" customHeight="1">
      <c r="A33" s="39" t="s">
        <v>17</v>
      </c>
      <c r="B33" s="53">
        <v>3238232.04</v>
      </c>
      <c r="C33" s="53">
        <v>5605535.48</v>
      </c>
      <c r="D33" s="53">
        <v>3317744.13</v>
      </c>
      <c r="E33" s="53">
        <v>3574936.65</v>
      </c>
      <c r="F33" s="53">
        <v>3646134.48</v>
      </c>
      <c r="G33" s="40"/>
      <c r="H33" s="40"/>
      <c r="I33" s="40"/>
      <c r="J33" s="40"/>
      <c r="K33" s="42"/>
      <c r="L33" s="42"/>
      <c r="M33" s="42"/>
      <c r="N33" s="42">
        <f t="shared" si="3"/>
        <v>19382582.779999997</v>
      </c>
      <c r="O33" s="42">
        <f t="shared" si="5"/>
        <v>15.020015666823419</v>
      </c>
    </row>
    <row r="34" spans="1:15" ht="15.75" customHeight="1">
      <c r="A34" s="39" t="s">
        <v>18</v>
      </c>
      <c r="B34" s="53">
        <v>0</v>
      </c>
      <c r="C34" s="53">
        <v>72759.37</v>
      </c>
      <c r="D34" s="53">
        <v>163538.88</v>
      </c>
      <c r="E34" s="53">
        <v>172100.8</v>
      </c>
      <c r="F34" s="53">
        <v>138025.43</v>
      </c>
      <c r="G34" s="40"/>
      <c r="H34" s="40"/>
      <c r="I34" s="40"/>
      <c r="J34" s="40"/>
      <c r="K34" s="41"/>
      <c r="L34" s="41"/>
      <c r="M34" s="41"/>
      <c r="N34" s="41">
        <f t="shared" si="3"/>
        <v>546424.48</v>
      </c>
      <c r="O34" s="41">
        <f t="shared" si="5"/>
        <v>0.4234370797479365</v>
      </c>
    </row>
    <row r="35" spans="1:15" ht="15">
      <c r="A35" s="39" t="s">
        <v>19</v>
      </c>
      <c r="B35" s="52">
        <v>962662.92</v>
      </c>
      <c r="C35" s="52">
        <v>340406.65</v>
      </c>
      <c r="D35" s="53">
        <v>218424.18</v>
      </c>
      <c r="E35" s="53">
        <v>21870</v>
      </c>
      <c r="F35" s="53">
        <v>255048.69</v>
      </c>
      <c r="G35" s="53"/>
      <c r="H35" s="40"/>
      <c r="I35" s="40"/>
      <c r="J35" s="40"/>
      <c r="K35" s="40"/>
      <c r="L35" s="40"/>
      <c r="M35" s="40"/>
      <c r="N35" s="42">
        <f t="shared" si="3"/>
        <v>1798412.44</v>
      </c>
      <c r="O35" s="42">
        <f t="shared" si="5"/>
        <v>1.3936317636720101</v>
      </c>
    </row>
    <row r="36" spans="1:16" ht="15.75" customHeight="1">
      <c r="A36" s="39" t="s">
        <v>20</v>
      </c>
      <c r="B36" s="53">
        <v>1838721.97</v>
      </c>
      <c r="C36" s="53">
        <v>0</v>
      </c>
      <c r="D36" s="53">
        <v>74877.02</v>
      </c>
      <c r="E36" s="53">
        <v>907625.49</v>
      </c>
      <c r="F36" s="53">
        <v>625282.17</v>
      </c>
      <c r="G36" s="40"/>
      <c r="H36" s="40"/>
      <c r="I36" s="40"/>
      <c r="J36" s="40"/>
      <c r="K36" s="41"/>
      <c r="L36" s="41"/>
      <c r="M36" s="41"/>
      <c r="N36" s="41">
        <f>SUM(B36:M36)</f>
        <v>3446506.65</v>
      </c>
      <c r="O36" s="41">
        <f>(N36/N$13)*100</f>
        <v>2.6707784234114906</v>
      </c>
      <c r="P36" s="9"/>
    </row>
    <row r="37" spans="1:16" ht="15.75" customHeight="1">
      <c r="A37" s="39" t="s">
        <v>60</v>
      </c>
      <c r="B37" s="53">
        <v>0</v>
      </c>
      <c r="C37" s="53">
        <v>0</v>
      </c>
      <c r="D37" s="53">
        <v>0</v>
      </c>
      <c r="E37" s="53">
        <v>0</v>
      </c>
      <c r="F37" s="53">
        <v>0</v>
      </c>
      <c r="G37" s="40"/>
      <c r="H37" s="40"/>
      <c r="I37" s="40"/>
      <c r="J37" s="40"/>
      <c r="K37" s="41"/>
      <c r="L37" s="41"/>
      <c r="M37" s="41"/>
      <c r="N37" s="41">
        <f t="shared" si="3"/>
        <v>0</v>
      </c>
      <c r="O37" s="41">
        <f t="shared" si="5"/>
        <v>0</v>
      </c>
      <c r="P37" s="9"/>
    </row>
    <row r="38" spans="1:15" ht="15">
      <c r="A38" s="20" t="s">
        <v>21</v>
      </c>
      <c r="B38" s="54">
        <f>SUM(B39)</f>
        <v>7609952.24</v>
      </c>
      <c r="C38" s="54">
        <f aca="true" t="shared" si="6" ref="C38:M38">SUM(C39)</f>
        <v>15074390.48</v>
      </c>
      <c r="D38" s="54">
        <f t="shared" si="6"/>
        <v>5803264.77</v>
      </c>
      <c r="E38" s="54">
        <f t="shared" si="6"/>
        <v>5971012.17</v>
      </c>
      <c r="F38" s="54">
        <f t="shared" si="6"/>
        <v>5897305.12</v>
      </c>
      <c r="G38" s="54">
        <f t="shared" si="6"/>
        <v>0</v>
      </c>
      <c r="H38" s="54">
        <f t="shared" si="6"/>
        <v>0</v>
      </c>
      <c r="I38" s="54">
        <f t="shared" si="6"/>
        <v>0</v>
      </c>
      <c r="J38" s="21">
        <f t="shared" si="6"/>
        <v>0</v>
      </c>
      <c r="K38" s="21">
        <f t="shared" si="6"/>
        <v>0</v>
      </c>
      <c r="L38" s="21">
        <f t="shared" si="6"/>
        <v>0</v>
      </c>
      <c r="M38" s="21">
        <f t="shared" si="6"/>
        <v>0</v>
      </c>
      <c r="N38" s="22">
        <f>SUM(B38:M38)</f>
        <v>40355924.779999994</v>
      </c>
      <c r="O38" s="22">
        <v>100</v>
      </c>
    </row>
    <row r="39" spans="1:15" ht="15">
      <c r="A39" s="23" t="s">
        <v>22</v>
      </c>
      <c r="B39" s="55">
        <v>7609952.24</v>
      </c>
      <c r="C39" s="55">
        <v>15074390.48</v>
      </c>
      <c r="D39" s="55">
        <v>5803264.77</v>
      </c>
      <c r="E39" s="55">
        <v>5971012.17</v>
      </c>
      <c r="F39" s="55">
        <v>5897305.12</v>
      </c>
      <c r="G39" s="24"/>
      <c r="H39" s="24"/>
      <c r="I39" s="24"/>
      <c r="J39" s="24"/>
      <c r="K39" s="25"/>
      <c r="L39" s="25"/>
      <c r="M39" s="25"/>
      <c r="N39" s="25">
        <f>SUM(B39:M39)</f>
        <v>40355924.779999994</v>
      </c>
      <c r="O39" s="25">
        <v>100</v>
      </c>
    </row>
    <row r="40" spans="1:15" ht="15">
      <c r="A40" s="26" t="s">
        <v>23</v>
      </c>
      <c r="B40" s="56">
        <f aca="true" t="shared" si="7" ref="B40:M40">SUM(B41:B42)</f>
        <v>7558456.82</v>
      </c>
      <c r="C40" s="56">
        <f t="shared" si="7"/>
        <v>15113619.6</v>
      </c>
      <c r="D40" s="56">
        <v>5731064.18</v>
      </c>
      <c r="E40" s="56">
        <f t="shared" si="7"/>
        <v>5955046.16</v>
      </c>
      <c r="F40" s="56">
        <f t="shared" si="7"/>
        <v>5890650.36</v>
      </c>
      <c r="G40" s="56">
        <f t="shared" si="7"/>
        <v>0</v>
      </c>
      <c r="H40" s="56">
        <f t="shared" si="7"/>
        <v>0</v>
      </c>
      <c r="I40" s="56">
        <f t="shared" si="7"/>
        <v>0</v>
      </c>
      <c r="J40" s="27">
        <f t="shared" si="7"/>
        <v>0</v>
      </c>
      <c r="K40" s="27">
        <f t="shared" si="7"/>
        <v>0</v>
      </c>
      <c r="L40" s="27">
        <f t="shared" si="7"/>
        <v>0</v>
      </c>
      <c r="M40" s="27">
        <f t="shared" si="7"/>
        <v>0</v>
      </c>
      <c r="N40" s="28">
        <f>SUM(B40:M40)</f>
        <v>40248837.120000005</v>
      </c>
      <c r="O40" s="28">
        <v>100</v>
      </c>
    </row>
    <row r="41" spans="1:15" ht="15">
      <c r="A41" s="29" t="s">
        <v>22</v>
      </c>
      <c r="B41" s="57">
        <v>7558456.82</v>
      </c>
      <c r="C41" s="57">
        <v>15113619.6</v>
      </c>
      <c r="D41" s="57">
        <v>5731064.18</v>
      </c>
      <c r="E41" s="57">
        <v>5955046.16</v>
      </c>
      <c r="F41" s="57">
        <v>5890650.36</v>
      </c>
      <c r="G41" s="30"/>
      <c r="H41" s="30"/>
      <c r="I41" s="30"/>
      <c r="J41" s="30"/>
      <c r="K41" s="31"/>
      <c r="L41" s="31"/>
      <c r="M41" s="31"/>
      <c r="N41" s="31">
        <f>SUM(B41:M41)</f>
        <v>40248837.120000005</v>
      </c>
      <c r="O41" s="31">
        <v>100</v>
      </c>
    </row>
    <row r="42" spans="1:15" ht="15">
      <c r="A42" s="29" t="s">
        <v>45</v>
      </c>
      <c r="B42" s="30">
        <v>0</v>
      </c>
      <c r="C42" s="30">
        <v>0</v>
      </c>
      <c r="D42" s="30">
        <v>0</v>
      </c>
      <c r="E42" s="30"/>
      <c r="F42" s="30">
        <v>0</v>
      </c>
      <c r="G42" s="30"/>
      <c r="H42" s="30"/>
      <c r="I42" s="30"/>
      <c r="J42" s="30"/>
      <c r="K42" s="30"/>
      <c r="L42" s="30"/>
      <c r="M42" s="30"/>
      <c r="N42" s="72">
        <v>0</v>
      </c>
      <c r="O42" s="31">
        <v>0</v>
      </c>
    </row>
    <row r="43" spans="1:15" ht="15">
      <c r="A43" s="32" t="s">
        <v>47</v>
      </c>
      <c r="B43" s="58">
        <f aca="true" t="shared" si="8" ref="B43:M43">B4+B5-B13+B38-B40</f>
        <v>56779442.730000004</v>
      </c>
      <c r="C43" s="58">
        <f t="shared" si="8"/>
        <v>62109333.52</v>
      </c>
      <c r="D43" s="58">
        <f t="shared" si="8"/>
        <v>69237060.16</v>
      </c>
      <c r="E43" s="58">
        <f t="shared" si="8"/>
        <v>74307471.78000002</v>
      </c>
      <c r="F43" s="58">
        <f t="shared" si="8"/>
        <v>80494044.65000002</v>
      </c>
      <c r="G43" s="58">
        <f t="shared" si="8"/>
        <v>80494044.65000002</v>
      </c>
      <c r="H43" s="58">
        <f t="shared" si="8"/>
        <v>80494044.65000002</v>
      </c>
      <c r="I43" s="58">
        <f t="shared" si="8"/>
        <v>80494044.65000002</v>
      </c>
      <c r="J43" s="33">
        <f t="shared" si="8"/>
        <v>80494044.65000002</v>
      </c>
      <c r="K43" s="33">
        <f t="shared" si="8"/>
        <v>80494044.65000002</v>
      </c>
      <c r="L43" s="33">
        <f t="shared" si="8"/>
        <v>80494044.65000002</v>
      </c>
      <c r="M43" s="33">
        <f t="shared" si="8"/>
        <v>80494044.65000002</v>
      </c>
      <c r="N43" s="33">
        <f>M43</f>
        <v>80494044.65000002</v>
      </c>
      <c r="O43" s="34"/>
    </row>
    <row r="44" spans="1:15" ht="15">
      <c r="A44" s="6" t="s">
        <v>24</v>
      </c>
      <c r="B44" s="59">
        <f aca="true" t="shared" si="9" ref="B44:G44">SUM(B45:B48)</f>
        <v>2141613.49</v>
      </c>
      <c r="C44" s="59">
        <f t="shared" si="9"/>
        <v>3665135.37</v>
      </c>
      <c r="D44" s="59">
        <f t="shared" si="9"/>
        <v>5712915.96</v>
      </c>
      <c r="E44" s="59">
        <f t="shared" si="9"/>
        <v>7313415.77</v>
      </c>
      <c r="F44" s="59">
        <f t="shared" si="9"/>
        <v>8633086.079999998</v>
      </c>
      <c r="G44" s="59">
        <f t="shared" si="9"/>
        <v>0</v>
      </c>
      <c r="H44" s="59">
        <f aca="true" t="shared" si="10" ref="H44:M44">SUM(H45:H48)</f>
        <v>0</v>
      </c>
      <c r="I44" s="59">
        <f t="shared" si="10"/>
        <v>0</v>
      </c>
      <c r="J44" s="7">
        <f t="shared" si="10"/>
        <v>0</v>
      </c>
      <c r="K44" s="7">
        <f t="shared" si="10"/>
        <v>0</v>
      </c>
      <c r="L44" s="7">
        <f t="shared" si="10"/>
        <v>0</v>
      </c>
      <c r="M44" s="7">
        <f t="shared" si="10"/>
        <v>0</v>
      </c>
      <c r="N44" s="7"/>
      <c r="O44" s="8"/>
    </row>
    <row r="45" spans="1:15" ht="15">
      <c r="A45" s="1" t="s">
        <v>25</v>
      </c>
      <c r="B45" s="60">
        <v>200000</v>
      </c>
      <c r="C45" s="71">
        <v>200000</v>
      </c>
      <c r="D45" s="60">
        <v>460000</v>
      </c>
      <c r="E45" s="60">
        <v>457645</v>
      </c>
      <c r="F45" s="60">
        <v>180628</v>
      </c>
      <c r="G45" s="2"/>
      <c r="H45" s="2"/>
      <c r="I45" s="2"/>
      <c r="J45" s="2"/>
      <c r="K45" s="3"/>
      <c r="L45" s="3"/>
      <c r="M45" s="3"/>
      <c r="N45" s="3"/>
      <c r="O45" s="3"/>
    </row>
    <row r="46" spans="1:15" ht="16.5" customHeight="1">
      <c r="A46" s="1" t="s">
        <v>66</v>
      </c>
      <c r="B46" s="60">
        <v>1461613.49</v>
      </c>
      <c r="C46" s="60">
        <v>2705135.37</v>
      </c>
      <c r="D46" s="60">
        <v>4342915.96</v>
      </c>
      <c r="E46" s="60">
        <v>5738436.31</v>
      </c>
      <c r="F46" s="60">
        <v>7158682.79</v>
      </c>
      <c r="G46" s="2"/>
      <c r="H46" s="2"/>
      <c r="I46" s="2"/>
      <c r="J46" s="2"/>
      <c r="K46" s="3"/>
      <c r="L46" s="3"/>
      <c r="M46" s="3"/>
      <c r="N46" s="3"/>
      <c r="O46" s="3"/>
    </row>
    <row r="47" spans="1:15" ht="15">
      <c r="A47" s="1" t="s">
        <v>26</v>
      </c>
      <c r="B47" s="60">
        <v>280000</v>
      </c>
      <c r="C47" s="60">
        <v>560000</v>
      </c>
      <c r="D47" s="60">
        <v>775000</v>
      </c>
      <c r="E47" s="60">
        <v>1015000</v>
      </c>
      <c r="F47" s="60">
        <v>1251000</v>
      </c>
      <c r="G47" s="2"/>
      <c r="H47" s="2"/>
      <c r="I47" s="2"/>
      <c r="J47" s="2"/>
      <c r="K47" s="3"/>
      <c r="L47" s="3"/>
      <c r="M47" s="3"/>
      <c r="N47" s="3"/>
      <c r="O47" s="3"/>
    </row>
    <row r="48" spans="1:15" ht="15">
      <c r="A48" s="1" t="s">
        <v>27</v>
      </c>
      <c r="B48" s="60">
        <v>200000</v>
      </c>
      <c r="C48" s="60">
        <v>200000</v>
      </c>
      <c r="D48" s="60">
        <v>135000</v>
      </c>
      <c r="E48" s="60">
        <v>102334.46</v>
      </c>
      <c r="F48" s="60">
        <v>42775.29</v>
      </c>
      <c r="G48" s="2"/>
      <c r="H48" s="2"/>
      <c r="I48" s="2"/>
      <c r="J48" s="2"/>
      <c r="K48" s="3"/>
      <c r="L48" s="3"/>
      <c r="M48" s="3"/>
      <c r="N48" s="3"/>
      <c r="O48" s="3"/>
    </row>
    <row r="49" spans="1:15" ht="15">
      <c r="A49" s="6" t="s">
        <v>28</v>
      </c>
      <c r="B49" s="59">
        <f>SUM(B50:B54)</f>
        <v>5660155.21</v>
      </c>
      <c r="C49" s="59">
        <f aca="true" t="shared" si="11" ref="C49:M49">SUM(C50:C54)</f>
        <v>4147614.9699999997</v>
      </c>
      <c r="D49" s="59">
        <f t="shared" si="11"/>
        <v>3833386.8599999994</v>
      </c>
      <c r="E49" s="59">
        <f t="shared" si="11"/>
        <v>3623245.27</v>
      </c>
      <c r="F49" s="59">
        <f t="shared" si="11"/>
        <v>3495644.26</v>
      </c>
      <c r="G49" s="59">
        <f>SUM(G50:G54)</f>
        <v>0</v>
      </c>
      <c r="H49" s="59">
        <f t="shared" si="11"/>
        <v>0</v>
      </c>
      <c r="I49" s="59">
        <f t="shared" si="11"/>
        <v>0</v>
      </c>
      <c r="J49" s="59">
        <f t="shared" si="11"/>
        <v>0</v>
      </c>
      <c r="K49" s="59">
        <f t="shared" si="11"/>
        <v>0</v>
      </c>
      <c r="L49" s="59">
        <f t="shared" si="11"/>
        <v>0</v>
      </c>
      <c r="M49" s="59">
        <f t="shared" si="11"/>
        <v>0</v>
      </c>
      <c r="N49" s="59"/>
      <c r="O49" s="8"/>
    </row>
    <row r="50" spans="1:15" ht="15">
      <c r="A50" s="1" t="s">
        <v>16</v>
      </c>
      <c r="B50" s="61">
        <v>680741.94</v>
      </c>
      <c r="C50" s="61">
        <v>524471.44</v>
      </c>
      <c r="D50" s="61">
        <v>1012536.91</v>
      </c>
      <c r="E50" s="61">
        <v>844428.4</v>
      </c>
      <c r="F50" s="61">
        <v>948617.28</v>
      </c>
      <c r="G50" s="2"/>
      <c r="H50" s="2"/>
      <c r="I50" s="2"/>
      <c r="J50" s="4"/>
      <c r="K50" s="5"/>
      <c r="L50" s="5"/>
      <c r="M50" s="5"/>
      <c r="N50" s="5"/>
      <c r="O50" s="8"/>
    </row>
    <row r="51" spans="1:15" ht="15">
      <c r="A51" s="1" t="s">
        <v>62</v>
      </c>
      <c r="B51" s="61">
        <v>2006810.93</v>
      </c>
      <c r="C51" s="61">
        <v>2018063.91</v>
      </c>
      <c r="D51" s="61">
        <v>2018063.91</v>
      </c>
      <c r="E51" s="61">
        <v>2002046.7</v>
      </c>
      <c r="F51" s="61">
        <v>2021533.19</v>
      </c>
      <c r="G51" s="2"/>
      <c r="H51" s="2"/>
      <c r="I51" s="2"/>
      <c r="J51" s="4"/>
      <c r="K51" s="5"/>
      <c r="L51" s="5"/>
      <c r="M51" s="5"/>
      <c r="N51" s="5"/>
      <c r="O51" s="8"/>
    </row>
    <row r="52" spans="1:15" ht="15">
      <c r="A52" s="1" t="s">
        <v>67</v>
      </c>
      <c r="B52" s="61">
        <v>88156.31</v>
      </c>
      <c r="C52" s="61">
        <v>48927.19</v>
      </c>
      <c r="D52" s="61">
        <v>121127.78</v>
      </c>
      <c r="E52" s="61">
        <v>137093.79</v>
      </c>
      <c r="F52" s="61">
        <v>143748.55</v>
      </c>
      <c r="G52" s="2"/>
      <c r="H52" s="2"/>
      <c r="I52" s="2"/>
      <c r="J52" s="4"/>
      <c r="K52" s="5"/>
      <c r="L52" s="5"/>
      <c r="M52" s="5"/>
      <c r="N52" s="5"/>
      <c r="O52" s="5"/>
    </row>
    <row r="53" spans="1:15" ht="15">
      <c r="A53" s="1" t="s">
        <v>29</v>
      </c>
      <c r="B53" s="67">
        <v>0</v>
      </c>
      <c r="C53" s="67">
        <v>0</v>
      </c>
      <c r="D53" s="61">
        <v>0</v>
      </c>
      <c r="E53" s="60">
        <v>0</v>
      </c>
      <c r="F53" s="60">
        <v>0</v>
      </c>
      <c r="G53" s="64"/>
      <c r="H53" s="2"/>
      <c r="I53" s="2"/>
      <c r="J53" s="2"/>
      <c r="K53" s="2"/>
      <c r="L53" s="3"/>
      <c r="M53" s="3"/>
      <c r="N53" s="3"/>
      <c r="O53" s="3"/>
    </row>
    <row r="54" spans="1:15" ht="15">
      <c r="A54" s="1" t="s">
        <v>63</v>
      </c>
      <c r="B54" s="60">
        <v>2884446.03</v>
      </c>
      <c r="C54" s="60">
        <v>1556152.43</v>
      </c>
      <c r="D54" s="61">
        <v>681658.26</v>
      </c>
      <c r="E54" s="60">
        <v>639676.38</v>
      </c>
      <c r="F54" s="60">
        <v>381745.24</v>
      </c>
      <c r="G54" s="64"/>
      <c r="H54" s="2"/>
      <c r="I54" s="2"/>
      <c r="J54" s="2"/>
      <c r="K54" s="2"/>
      <c r="L54" s="3"/>
      <c r="M54" s="3"/>
      <c r="N54" s="3"/>
      <c r="O54" s="3"/>
    </row>
    <row r="55" spans="1:15" ht="15">
      <c r="A55" s="46" t="s">
        <v>48</v>
      </c>
      <c r="B55" s="62">
        <f>B4+B5-B13+B38-B40-B44-B49</f>
        <v>48977674.03</v>
      </c>
      <c r="C55" s="62">
        <f>C4+C5-C13+C38-C40-C44-C49</f>
        <v>54296583.18000001</v>
      </c>
      <c r="D55" s="62">
        <f>D4+D5-D13+D38-D40-D44-D49</f>
        <v>59690757.339999996</v>
      </c>
      <c r="E55" s="62">
        <f aca="true" t="shared" si="12" ref="E55:M55">E43-E44-E49</f>
        <v>63370810.74000002</v>
      </c>
      <c r="F55" s="62">
        <f t="shared" si="12"/>
        <v>68365314.31000002</v>
      </c>
      <c r="G55" s="62">
        <f t="shared" si="12"/>
        <v>80494044.65000002</v>
      </c>
      <c r="H55" s="62">
        <f t="shared" si="12"/>
        <v>80494044.65000002</v>
      </c>
      <c r="I55" s="62">
        <f t="shared" si="12"/>
        <v>80494044.65000002</v>
      </c>
      <c r="J55" s="47">
        <f t="shared" si="12"/>
        <v>80494044.65000002</v>
      </c>
      <c r="K55" s="47">
        <f t="shared" si="12"/>
        <v>80494044.65000002</v>
      </c>
      <c r="L55" s="47">
        <f t="shared" si="12"/>
        <v>80494044.65000002</v>
      </c>
      <c r="M55" s="47">
        <f t="shared" si="12"/>
        <v>80494044.65000002</v>
      </c>
      <c r="N55" s="48">
        <f>M55</f>
        <v>80494044.65000002</v>
      </c>
      <c r="O55" s="48"/>
    </row>
    <row r="56" spans="1:15" ht="15">
      <c r="A56" s="74" t="s">
        <v>54</v>
      </c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</row>
    <row r="57" ht="15">
      <c r="D57" s="68"/>
    </row>
    <row r="58" spans="3:6" ht="15">
      <c r="C58" s="63"/>
      <c r="D58" s="69"/>
      <c r="E58" s="63"/>
      <c r="F58" s="63"/>
    </row>
  </sheetData>
  <sheetProtection/>
  <mergeCells count="2">
    <mergeCell ref="A2:O2"/>
    <mergeCell ref="A56:O56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TCSC</dc:creator>
  <cp:keywords/>
  <dc:description/>
  <cp:lastModifiedBy>TCSC</cp:lastModifiedBy>
  <dcterms:created xsi:type="dcterms:W3CDTF">2012-11-20T19:26:11Z</dcterms:created>
  <dcterms:modified xsi:type="dcterms:W3CDTF">2019-06-11T20:31:19Z</dcterms:modified>
  <cp:category/>
  <cp:version/>
  <cp:contentType/>
  <cp:contentStatus/>
</cp:coreProperties>
</file>