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" i="1"/>
  <c r="N29"/>
  <c r="H5"/>
  <c r="G13"/>
  <c r="G5"/>
  <c r="F5"/>
  <c r="E48"/>
  <c r="E43"/>
  <c r="E39"/>
  <c r="E37"/>
  <c r="E13"/>
  <c r="E5"/>
  <c r="D5" l="1"/>
  <c r="N35" l="1"/>
  <c r="N19"/>
  <c r="C5"/>
  <c r="N48"/>
  <c r="N43"/>
  <c r="M43"/>
  <c r="M39"/>
  <c r="M37"/>
  <c r="M13"/>
  <c r="M5"/>
  <c r="L5"/>
  <c r="K13"/>
  <c r="K5"/>
  <c r="J5"/>
  <c r="I13"/>
  <c r="I5"/>
  <c r="H13"/>
  <c r="N6"/>
  <c r="H48"/>
  <c r="I48"/>
  <c r="J48"/>
  <c r="K48"/>
  <c r="L48"/>
  <c r="M48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8"/>
  <c r="G43"/>
  <c r="G37"/>
  <c r="F48"/>
  <c r="F43"/>
  <c r="F39"/>
  <c r="N26"/>
  <c r="F37"/>
  <c r="F13"/>
  <c r="C48"/>
  <c r="C43"/>
  <c r="C39"/>
  <c r="C37"/>
  <c r="C13"/>
  <c r="D13"/>
  <c r="N38"/>
  <c r="N40"/>
  <c r="N24"/>
  <c r="N31"/>
  <c r="D48"/>
  <c r="D43"/>
  <c r="D39"/>
  <c r="D37"/>
  <c r="N17"/>
  <c r="B48"/>
  <c r="B43"/>
  <c r="B39"/>
  <c r="B37"/>
  <c r="B13"/>
  <c r="B5"/>
  <c r="B51" l="1"/>
  <c r="N5"/>
  <c r="O6" s="1"/>
  <c r="N39"/>
  <c r="N37"/>
  <c r="B42"/>
  <c r="N27"/>
  <c r="N8"/>
  <c r="N9"/>
  <c r="N10"/>
  <c r="N11"/>
  <c r="N12"/>
  <c r="N14"/>
  <c r="N15"/>
  <c r="N16"/>
  <c r="N18"/>
  <c r="N20"/>
  <c r="N21"/>
  <c r="N22"/>
  <c r="N23"/>
  <c r="N25"/>
  <c r="N28"/>
  <c r="N30"/>
  <c r="N32"/>
  <c r="N33"/>
  <c r="N34"/>
  <c r="N36"/>
  <c r="C4" l="1"/>
  <c r="C51" s="1"/>
  <c r="N13"/>
  <c r="O29" s="1"/>
  <c r="O10"/>
  <c r="O12"/>
  <c r="O8"/>
  <c r="O11"/>
  <c r="O9"/>
  <c r="O19" l="1"/>
  <c r="O35"/>
  <c r="C42"/>
  <c r="O26"/>
  <c r="O17"/>
  <c r="O28"/>
  <c r="O30"/>
  <c r="O18"/>
  <c r="O22"/>
  <c r="O36"/>
  <c r="O23"/>
  <c r="O34"/>
  <c r="O24"/>
  <c r="O20"/>
  <c r="O25"/>
  <c r="O32"/>
  <c r="O15"/>
  <c r="O21"/>
  <c r="O27"/>
  <c r="O33"/>
  <c r="O16"/>
  <c r="O14"/>
  <c r="O31"/>
  <c r="D4" l="1"/>
  <c r="D42" s="1"/>
  <c r="D51" l="1"/>
  <c r="E4"/>
  <c r="E42" s="1"/>
  <c r="I42"/>
  <c r="F4" l="1"/>
  <c r="F42" s="1"/>
  <c r="E51"/>
  <c r="I51"/>
  <c r="J42"/>
  <c r="G42" l="1"/>
  <c r="G4"/>
  <c r="F51"/>
  <c r="J51"/>
  <c r="K42"/>
  <c r="H4" l="1"/>
  <c r="H42" s="1"/>
  <c r="H51" s="1"/>
  <c r="G51"/>
  <c r="K51"/>
  <c r="L42"/>
  <c r="L51" l="1"/>
  <c r="M42" l="1"/>
  <c r="N4"/>
  <c r="M51" l="1"/>
  <c r="N51" s="1"/>
  <c r="N42"/>
</calcChain>
</file>

<file path=xl/sharedStrings.xml><?xml version="1.0" encoding="utf-8"?>
<sst xmlns="http://schemas.openxmlformats.org/spreadsheetml/2006/main" count="65" uniqueCount="63">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</sst>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" fontId="8" fillId="8" borderId="12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I4" sqref="I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 t="shared" ref="C4:I4" si="0">B42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 t="shared" ref="C5:H5" si="1">SUM(C6:C12)</f>
        <v>24605674.490000002</v>
      </c>
      <c r="D5" s="52">
        <f t="shared" si="1"/>
        <v>20472372.079999998</v>
      </c>
      <c r="E5" s="52">
        <f t="shared" si="1"/>
        <v>20391938.010000002</v>
      </c>
      <c r="F5" s="52">
        <f t="shared" si="1"/>
        <v>20501301.890000001</v>
      </c>
      <c r="G5" s="52">
        <f t="shared" si="1"/>
        <v>21128076.329999998</v>
      </c>
      <c r="H5" s="52">
        <f t="shared" si="1"/>
        <v>22623409.119999997</v>
      </c>
      <c r="I5" s="52">
        <f t="shared" ref="I5:M5" si="2">SUM(I6:I12)</f>
        <v>0</v>
      </c>
      <c r="J5" s="11">
        <f t="shared" si="2"/>
        <v>0</v>
      </c>
      <c r="K5" s="11">
        <f t="shared" si="2"/>
        <v>0</v>
      </c>
      <c r="L5" s="11">
        <f t="shared" si="2"/>
        <v>0</v>
      </c>
      <c r="M5" s="11">
        <f t="shared" si="2"/>
        <v>0</v>
      </c>
      <c r="N5" s="12">
        <f>SUM(B5:M5)</f>
        <v>149549668.80000001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/>
      <c r="J6" s="14"/>
      <c r="K6" s="15"/>
      <c r="L6" s="15"/>
      <c r="M6" s="15"/>
      <c r="N6" s="15">
        <f t="shared" ref="N6" si="3">SUM(B6:M6)</f>
        <v>223780.74000000002</v>
      </c>
      <c r="O6" s="15">
        <f>(N6/N$5)*100</f>
        <v>0.14963639959595817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>
        <v>15943581.939999999</v>
      </c>
      <c r="F8" s="51">
        <v>15833622.67</v>
      </c>
      <c r="G8" s="14">
        <v>16290308.74</v>
      </c>
      <c r="H8" s="14">
        <v>16467348.48</v>
      </c>
      <c r="I8" s="14"/>
      <c r="J8" s="14"/>
      <c r="K8" s="15"/>
      <c r="L8" s="15"/>
      <c r="M8" s="15"/>
      <c r="N8" s="15">
        <f t="shared" ref="N8:N36" si="4">SUM(B8:M8)</f>
        <v>113352570.2</v>
      </c>
      <c r="O8" s="15">
        <f>(N8/N$5)*100</f>
        <v>75.795935296648409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>
        <v>481541.05</v>
      </c>
      <c r="F9" s="51">
        <v>600131.43000000005</v>
      </c>
      <c r="G9" s="14">
        <v>649156.27</v>
      </c>
      <c r="H9" s="14">
        <v>660273.72</v>
      </c>
      <c r="I9" s="14"/>
      <c r="J9" s="14"/>
      <c r="K9" s="15"/>
      <c r="L9" s="15"/>
      <c r="M9" s="15"/>
      <c r="N9" s="15">
        <f t="shared" si="4"/>
        <v>3949476.2299999995</v>
      </c>
      <c r="O9" s="15">
        <f t="shared" ref="O9:O12" si="5">(N9/N$5)*100</f>
        <v>2.6409127226365339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/>
      <c r="J10" s="14"/>
      <c r="K10" s="14"/>
      <c r="L10" s="14"/>
      <c r="M10" s="14"/>
      <c r="N10" s="16">
        <f t="shared" si="4"/>
        <v>1858.55</v>
      </c>
      <c r="O10" s="16">
        <f t="shared" si="5"/>
        <v>1.2427643704684688E-3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>
        <v>625273.18999999994</v>
      </c>
      <c r="F11" s="51">
        <v>704286.27</v>
      </c>
      <c r="G11" s="14">
        <v>693148.54</v>
      </c>
      <c r="H11" s="51">
        <v>790526.71</v>
      </c>
      <c r="I11" s="14"/>
      <c r="J11" s="14"/>
      <c r="K11" s="15"/>
      <c r="L11" s="15"/>
      <c r="M11" s="15"/>
      <c r="N11" s="15">
        <f>SUM(B11:M11)</f>
        <v>4802991.49</v>
      </c>
      <c r="O11" s="15">
        <f t="shared" si="5"/>
        <v>3.2116363269404982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>
        <v>3309378.03</v>
      </c>
      <c r="F12" s="51">
        <v>3331318.02</v>
      </c>
      <c r="G12" s="14">
        <v>3463575.05</v>
      </c>
      <c r="H12" s="51">
        <v>4673537.01</v>
      </c>
      <c r="I12" s="14"/>
      <c r="J12" s="14"/>
      <c r="K12" s="15"/>
      <c r="L12" s="15"/>
      <c r="M12" s="15"/>
      <c r="N12" s="15">
        <f t="shared" si="4"/>
        <v>24646719.289999999</v>
      </c>
      <c r="O12" s="15">
        <f t="shared" si="5"/>
        <v>16.480624455919891</v>
      </c>
    </row>
    <row r="13" spans="1:15">
      <c r="A13" s="38" t="s">
        <v>5</v>
      </c>
      <c r="B13" s="53">
        <f>SUM(B14:B36)</f>
        <v>17585578.209999997</v>
      </c>
      <c r="C13" s="53">
        <f t="shared" ref="C13:E13" si="6">SUM(C14:C36)</f>
        <v>48586397.25</v>
      </c>
      <c r="D13" s="53">
        <f t="shared" si="6"/>
        <v>16239472.040000001</v>
      </c>
      <c r="E13" s="53">
        <f t="shared" si="6"/>
        <v>16219112.810000001</v>
      </c>
      <c r="F13" s="53">
        <f t="shared" ref="F13:M13" si="7">SUM(F14:F36)</f>
        <v>15529379.6</v>
      </c>
      <c r="G13" s="53">
        <f t="shared" si="7"/>
        <v>19375799.940000001</v>
      </c>
      <c r="H13" s="53">
        <f>SUM(H14:H36)</f>
        <v>22565980.98</v>
      </c>
      <c r="I13" s="53">
        <f>SUM(I14:I36)</f>
        <v>0</v>
      </c>
      <c r="J13" s="39">
        <f t="shared" si="7"/>
        <v>0</v>
      </c>
      <c r="K13" s="39">
        <f t="shared" si="7"/>
        <v>0</v>
      </c>
      <c r="L13" s="39">
        <f t="shared" si="7"/>
        <v>0</v>
      </c>
      <c r="M13" s="39">
        <f t="shared" si="7"/>
        <v>0</v>
      </c>
      <c r="N13" s="40">
        <f t="shared" si="4"/>
        <v>156101720.82999998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>
        <v>817026.52</v>
      </c>
      <c r="F14" s="54">
        <v>819912.16</v>
      </c>
      <c r="G14" s="42">
        <v>870584.8</v>
      </c>
      <c r="H14" s="42">
        <v>870335.8</v>
      </c>
      <c r="I14" s="42"/>
      <c r="J14" s="42"/>
      <c r="K14" s="43"/>
      <c r="L14" s="43"/>
      <c r="M14" s="43"/>
      <c r="N14" s="43">
        <f t="shared" si="4"/>
        <v>5829188.9500000002</v>
      </c>
      <c r="O14" s="43">
        <f>(N14/N$13)*100</f>
        <v>3.7342246574899596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>
        <v>10909.6</v>
      </c>
      <c r="F15" s="54">
        <v>132960.04999999999</v>
      </c>
      <c r="G15" s="42">
        <v>0</v>
      </c>
      <c r="H15" s="42">
        <v>124030.59</v>
      </c>
      <c r="I15" s="42"/>
      <c r="J15" s="42"/>
      <c r="K15" s="43"/>
      <c r="L15" s="43"/>
      <c r="M15" s="43"/>
      <c r="N15" s="43">
        <f t="shared" si="4"/>
        <v>473953.92999999993</v>
      </c>
      <c r="O15" s="43">
        <f t="shared" ref="O15:O36" si="8">(N15/N$13)*100</f>
        <v>0.30361864525257326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>
        <v>68430.27</v>
      </c>
      <c r="F16" s="54">
        <v>62778.3</v>
      </c>
      <c r="G16" s="42">
        <v>60995.02</v>
      </c>
      <c r="H16" s="42">
        <v>67110.880000000005</v>
      </c>
      <c r="I16" s="42"/>
      <c r="J16" s="42"/>
      <c r="K16" s="43"/>
      <c r="L16" s="43"/>
      <c r="M16" s="43"/>
      <c r="N16" s="43">
        <f t="shared" si="4"/>
        <v>453640.26</v>
      </c>
      <c r="O16" s="43">
        <f t="shared" si="8"/>
        <v>0.29060554719574777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>
        <v>42463.99</v>
      </c>
      <c r="F17" s="54">
        <v>42566.19</v>
      </c>
      <c r="G17" s="42">
        <v>42595.32</v>
      </c>
      <c r="H17" s="42">
        <v>40783.5</v>
      </c>
      <c r="I17" s="42"/>
      <c r="J17" s="42"/>
      <c r="K17" s="43"/>
      <c r="L17" s="43"/>
      <c r="M17" s="43"/>
      <c r="N17" s="43">
        <f t="shared" ref="N17" si="9">SUM(B17:M17)</f>
        <v>296238.74</v>
      </c>
      <c r="O17" s="43">
        <f t="shared" ref="O17" si="10">(N17/N$13)*100</f>
        <v>0.18977288554212285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>
        <v>12827.99</v>
      </c>
      <c r="F18" s="55">
        <v>13541.67</v>
      </c>
      <c r="G18" s="42">
        <v>11683.33</v>
      </c>
      <c r="H18" s="42">
        <v>17785.82</v>
      </c>
      <c r="I18" s="42"/>
      <c r="J18" s="42"/>
      <c r="K18" s="43"/>
      <c r="L18" s="43"/>
      <c r="M18" s="43"/>
      <c r="N18" s="43">
        <f t="shared" si="4"/>
        <v>98644.160000000003</v>
      </c>
      <c r="O18" s="43">
        <f t="shared" si="8"/>
        <v>6.3192230985990736E-2</v>
      </c>
    </row>
    <row r="19" spans="1:15">
      <c r="A19" s="41" t="s">
        <v>61</v>
      </c>
      <c r="B19" s="55">
        <v>0</v>
      </c>
      <c r="C19" s="55">
        <v>2196673.7999999998</v>
      </c>
      <c r="D19" s="55">
        <v>422021.94</v>
      </c>
      <c r="E19" s="55">
        <v>80887.88</v>
      </c>
      <c r="F19" s="55">
        <v>47414.39</v>
      </c>
      <c r="G19" s="42">
        <v>2893368.64</v>
      </c>
      <c r="H19" s="42">
        <v>731042.7</v>
      </c>
      <c r="I19" s="42"/>
      <c r="J19" s="42"/>
      <c r="K19" s="43"/>
      <c r="L19" s="43"/>
      <c r="M19" s="43"/>
      <c r="N19" s="43">
        <f t="shared" si="4"/>
        <v>6371409.3500000006</v>
      </c>
      <c r="O19" s="43">
        <f t="shared" si="8"/>
        <v>4.0815753446681597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>
        <v>4601.18</v>
      </c>
      <c r="F20" s="55">
        <v>0</v>
      </c>
      <c r="G20" s="42">
        <v>12433.78</v>
      </c>
      <c r="H20" s="42">
        <v>3400047.28</v>
      </c>
      <c r="I20" s="42"/>
      <c r="J20" s="42"/>
      <c r="K20" s="44"/>
      <c r="L20" s="44"/>
      <c r="M20" s="44"/>
      <c r="N20" s="44">
        <f t="shared" si="4"/>
        <v>3417761.98</v>
      </c>
      <c r="O20" s="44">
        <f t="shared" si="8"/>
        <v>2.1894454217593524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>
        <v>4800</v>
      </c>
      <c r="F21" s="55">
        <v>22617.8</v>
      </c>
      <c r="G21" s="42">
        <v>5290.85</v>
      </c>
      <c r="H21" s="42">
        <v>3874.8</v>
      </c>
      <c r="I21" s="42"/>
      <c r="J21" s="42"/>
      <c r="K21" s="43"/>
      <c r="L21" s="43"/>
      <c r="M21" s="43"/>
      <c r="N21" s="43">
        <f t="shared" si="4"/>
        <v>45904.05</v>
      </c>
      <c r="O21" s="43">
        <f t="shared" si="8"/>
        <v>2.9406498375499048E-2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>
        <v>17289.59</v>
      </c>
      <c r="F22" s="55">
        <v>122241.39</v>
      </c>
      <c r="G22" s="42">
        <v>9538.94</v>
      </c>
      <c r="H22" s="42">
        <v>6172.36</v>
      </c>
      <c r="I22" s="42"/>
      <c r="J22" s="42"/>
      <c r="K22" s="43"/>
      <c r="L22" s="43"/>
      <c r="M22" s="43"/>
      <c r="N22" s="43">
        <f t="shared" si="4"/>
        <v>718010.04999999993</v>
      </c>
      <c r="O22" s="43">
        <f t="shared" si="8"/>
        <v>0.45996293069820604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>
        <v>14837.07</v>
      </c>
      <c r="F23" s="54">
        <v>6101.18</v>
      </c>
      <c r="G23" s="42">
        <v>39097.379999999997</v>
      </c>
      <c r="H23" s="42">
        <v>4701.76</v>
      </c>
      <c r="I23" s="42"/>
      <c r="J23" s="42"/>
      <c r="K23" s="44"/>
      <c r="L23" s="43"/>
      <c r="M23" s="44"/>
      <c r="N23" s="44">
        <f t="shared" si="4"/>
        <v>2243086.7899999996</v>
      </c>
      <c r="O23" s="44">
        <f t="shared" si="8"/>
        <v>1.4369391817549508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>
        <v>70905.820000000007</v>
      </c>
      <c r="F24" s="55">
        <v>0</v>
      </c>
      <c r="G24" s="42">
        <v>31198.560000000001</v>
      </c>
      <c r="H24" s="42">
        <v>24817.040000000001</v>
      </c>
      <c r="I24" s="42"/>
      <c r="J24" s="42"/>
      <c r="K24" s="43"/>
      <c r="L24" s="43"/>
      <c r="M24" s="43"/>
      <c r="N24" s="44">
        <f t="shared" ref="N24" si="11">SUM(B24:M24)</f>
        <v>408691.98</v>
      </c>
      <c r="O24" s="44">
        <f t="shared" ref="O24" si="12">(N24/N$13)*100</f>
        <v>0.26181132265997198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>
        <v>10062586.9</v>
      </c>
      <c r="F25" s="54">
        <v>10257382.25</v>
      </c>
      <c r="G25" s="42">
        <v>10778937.9</v>
      </c>
      <c r="H25" s="42">
        <v>10788174.25</v>
      </c>
      <c r="I25" s="42"/>
      <c r="J25" s="42"/>
      <c r="K25" s="43"/>
      <c r="L25" s="43"/>
      <c r="M25" s="43"/>
      <c r="N25" s="43">
        <f t="shared" si="4"/>
        <v>71970515.859999999</v>
      </c>
      <c r="O25" s="43">
        <f t="shared" si="8"/>
        <v>46.104883070685879</v>
      </c>
    </row>
    <row r="26" spans="1:15">
      <c r="A26" s="41" t="s">
        <v>58</v>
      </c>
      <c r="B26" s="55">
        <v>259331.81</v>
      </c>
      <c r="C26" s="55">
        <v>259646.66</v>
      </c>
      <c r="D26" s="55">
        <v>262961.52</v>
      </c>
      <c r="E26" s="55">
        <v>293994.28999999998</v>
      </c>
      <c r="F26" s="54">
        <v>281523.88</v>
      </c>
      <c r="G26" s="42">
        <v>282559.92</v>
      </c>
      <c r="H26" s="42">
        <v>283020.5</v>
      </c>
      <c r="I26" s="42"/>
      <c r="J26" s="42"/>
      <c r="K26" s="43"/>
      <c r="L26" s="43"/>
      <c r="M26" s="43"/>
      <c r="N26" s="43">
        <f t="shared" ref="N26" si="13">SUM(B26:M26)</f>
        <v>1923038.58</v>
      </c>
      <c r="O26" s="43">
        <f t="shared" ref="O26" si="14">(N26/N$13)*100</f>
        <v>1.2319137609599151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>
        <v>2030.18</v>
      </c>
      <c r="F27" s="55">
        <v>0</v>
      </c>
      <c r="G27" s="55">
        <v>0</v>
      </c>
      <c r="H27" s="42">
        <v>0</v>
      </c>
      <c r="I27" s="42"/>
      <c r="J27" s="42"/>
      <c r="K27" s="42"/>
      <c r="L27" s="42"/>
      <c r="M27" s="42"/>
      <c r="N27" s="44">
        <f t="shared" si="4"/>
        <v>4403.57</v>
      </c>
      <c r="O27" s="44">
        <f t="shared" si="8"/>
        <v>2.8209618552479864E-3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>
        <v>1422521.04</v>
      </c>
      <c r="F28" s="54">
        <v>1440071.44</v>
      </c>
      <c r="G28" s="42">
        <v>1521267.62</v>
      </c>
      <c r="H28" s="42">
        <v>1519096.66</v>
      </c>
      <c r="I28" s="42"/>
      <c r="J28" s="42"/>
      <c r="K28" s="43"/>
      <c r="L28" s="43"/>
      <c r="M28" s="43"/>
      <c r="N28" s="43">
        <f t="shared" si="4"/>
        <v>10073154.219999999</v>
      </c>
      <c r="O28" s="43">
        <f t="shared" si="8"/>
        <v>6.4529424572903986</v>
      </c>
    </row>
    <row r="29" spans="1:15">
      <c r="A29" s="41" t="s">
        <v>16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42">
        <v>26589.68</v>
      </c>
      <c r="I29" s="42"/>
      <c r="J29" s="42"/>
      <c r="K29" s="43"/>
      <c r="L29" s="43"/>
      <c r="M29" s="43"/>
      <c r="N29" s="43">
        <f t="shared" ref="N29" si="15">SUM(B29:M29)</f>
        <v>26589.68</v>
      </c>
      <c r="O29" s="43">
        <f t="shared" ref="O29" si="16">(N29/N$13)*100</f>
        <v>1.7033559821519877E-2</v>
      </c>
    </row>
    <row r="30" spans="1:15">
      <c r="A30" s="41" t="s">
        <v>16</v>
      </c>
      <c r="B30" s="54">
        <v>18387.349999999999</v>
      </c>
      <c r="C30" s="54">
        <v>184196.51</v>
      </c>
      <c r="D30" s="54">
        <v>401453.71</v>
      </c>
      <c r="E30" s="54">
        <v>400582.1</v>
      </c>
      <c r="F30" s="54">
        <v>498880.21</v>
      </c>
      <c r="G30" s="42">
        <v>492250.35</v>
      </c>
      <c r="H30" s="68">
        <v>384541.58</v>
      </c>
      <c r="I30" s="42"/>
      <c r="J30" s="42"/>
      <c r="K30" s="43"/>
      <c r="L30" s="43"/>
      <c r="M30" s="43"/>
      <c r="N30" s="43">
        <f t="shared" si="4"/>
        <v>2380291.81</v>
      </c>
      <c r="O30" s="43">
        <f t="shared" si="8"/>
        <v>1.5248338053827208</v>
      </c>
    </row>
    <row r="31" spans="1:15">
      <c r="A31" s="41" t="s">
        <v>53</v>
      </c>
      <c r="B31" s="54">
        <v>26382.84</v>
      </c>
      <c r="C31" s="54">
        <v>29176.45</v>
      </c>
      <c r="D31" s="54">
        <v>29176.35</v>
      </c>
      <c r="E31" s="54">
        <v>28198.720000000001</v>
      </c>
      <c r="F31" s="54">
        <v>28198.720000000001</v>
      </c>
      <c r="G31" s="42">
        <v>28198.720000000001</v>
      </c>
      <c r="H31" s="42">
        <v>40213.83</v>
      </c>
      <c r="I31" s="42"/>
      <c r="J31" s="42"/>
      <c r="K31" s="43"/>
      <c r="L31" s="43"/>
      <c r="M31" s="43"/>
      <c r="N31" s="43">
        <f t="shared" ref="N31" si="17">SUM(B31:M31)</f>
        <v>209545.63</v>
      </c>
      <c r="O31" s="43">
        <f t="shared" ref="O31" si="18">(N31/N$13)*100</f>
        <v>0.13423659193879242</v>
      </c>
    </row>
    <row r="32" spans="1:15" ht="15.75" customHeight="1">
      <c r="A32" s="41" t="s">
        <v>17</v>
      </c>
      <c r="B32" s="55">
        <v>2160480.4700000002</v>
      </c>
      <c r="C32" s="55">
        <v>2096246.6</v>
      </c>
      <c r="D32" s="55">
        <v>2087879.98</v>
      </c>
      <c r="E32" s="55">
        <v>2009647.08</v>
      </c>
      <c r="F32" s="55">
        <v>1645385.62</v>
      </c>
      <c r="G32" s="42">
        <v>1684816.98</v>
      </c>
      <c r="H32" s="42">
        <v>3300322.35</v>
      </c>
      <c r="I32" s="42"/>
      <c r="J32" s="42"/>
      <c r="K32" s="44"/>
      <c r="L32" s="44"/>
      <c r="M32" s="44"/>
      <c r="N32" s="44">
        <f t="shared" si="4"/>
        <v>14984779.08</v>
      </c>
      <c r="O32" s="44">
        <f t="shared" si="8"/>
        <v>9.5993682839146466</v>
      </c>
    </row>
    <row r="33" spans="1:16" ht="15.75" customHeight="1">
      <c r="A33" s="41" t="s">
        <v>18</v>
      </c>
      <c r="B33" s="55">
        <v>0</v>
      </c>
      <c r="C33" s="55">
        <v>29051.919999999998</v>
      </c>
      <c r="D33" s="55">
        <v>21511.7</v>
      </c>
      <c r="E33" s="55">
        <v>35658.11</v>
      </c>
      <c r="F33" s="55">
        <v>43876.49</v>
      </c>
      <c r="G33" s="42">
        <v>35050.1</v>
      </c>
      <c r="H33" s="42">
        <v>45564.55</v>
      </c>
      <c r="I33" s="42"/>
      <c r="J33" s="42"/>
      <c r="K33" s="43"/>
      <c r="L33" s="43"/>
      <c r="M33" s="43"/>
      <c r="N33" s="43">
        <f t="shared" si="4"/>
        <v>210712.87</v>
      </c>
      <c r="O33" s="43">
        <f t="shared" si="8"/>
        <v>0.13498433513713368</v>
      </c>
    </row>
    <row r="34" spans="1:16">
      <c r="A34" s="41" t="s">
        <v>19</v>
      </c>
      <c r="B34" s="54">
        <v>786062.93</v>
      </c>
      <c r="C34" s="54">
        <v>13869.12</v>
      </c>
      <c r="D34" s="55">
        <v>208500</v>
      </c>
      <c r="E34" s="55">
        <v>0</v>
      </c>
      <c r="F34" s="55">
        <v>0</v>
      </c>
      <c r="G34" s="55">
        <v>0</v>
      </c>
      <c r="H34" s="42">
        <v>0</v>
      </c>
      <c r="I34" s="42"/>
      <c r="J34" s="42"/>
      <c r="K34" s="42"/>
      <c r="L34" s="42"/>
      <c r="M34" s="42"/>
      <c r="N34" s="44">
        <f t="shared" si="4"/>
        <v>1008432.05</v>
      </c>
      <c r="O34" s="44">
        <f t="shared" si="8"/>
        <v>0.64600956647890928</v>
      </c>
    </row>
    <row r="35" spans="1:16" ht="15.75" customHeight="1">
      <c r="A35" s="41" t="s">
        <v>20</v>
      </c>
      <c r="B35" s="55">
        <v>20669.29</v>
      </c>
      <c r="C35" s="55">
        <v>526587.26</v>
      </c>
      <c r="D35" s="55">
        <v>59941.57</v>
      </c>
      <c r="E35" s="55">
        <v>818914.48</v>
      </c>
      <c r="F35" s="55">
        <v>63927.86</v>
      </c>
      <c r="G35" s="42">
        <v>575931.73</v>
      </c>
      <c r="H35" s="42">
        <v>887755.05</v>
      </c>
      <c r="I35" s="42"/>
      <c r="J35" s="42"/>
      <c r="K35" s="43"/>
      <c r="L35" s="43"/>
      <c r="M35" s="43"/>
      <c r="N35" s="43">
        <f t="shared" ref="N35" si="19">SUM(B35:M35)</f>
        <v>2953727.24</v>
      </c>
      <c r="O35" s="43">
        <f t="shared" ref="O35" si="20">(N35/N$13)*100</f>
        <v>1.8921810882640482</v>
      </c>
      <c r="P35" s="9"/>
    </row>
    <row r="36" spans="1:16" ht="15.75" customHeight="1">
      <c r="A36" s="41" t="s">
        <v>62</v>
      </c>
      <c r="B36" s="55">
        <v>0</v>
      </c>
      <c r="C36" s="55">
        <v>30000000</v>
      </c>
      <c r="D36" s="55">
        <v>0</v>
      </c>
      <c r="E36" s="55">
        <v>0</v>
      </c>
      <c r="F36" s="55">
        <v>0</v>
      </c>
      <c r="G36" s="42">
        <v>0</v>
      </c>
      <c r="H36" s="42">
        <v>0</v>
      </c>
      <c r="I36" s="42"/>
      <c r="J36" s="42"/>
      <c r="K36" s="43"/>
      <c r="L36" s="43"/>
      <c r="M36" s="43"/>
      <c r="N36" s="43">
        <f t="shared" si="4"/>
        <v>30000000</v>
      </c>
      <c r="O36" s="43">
        <f t="shared" si="8"/>
        <v>19.218237851888262</v>
      </c>
      <c r="P36" s="9"/>
    </row>
    <row r="37" spans="1:16">
      <c r="A37" s="21" t="s">
        <v>21</v>
      </c>
      <c r="B37" s="56">
        <f t="shared" ref="B37:G37" si="21">SUM(B38)</f>
        <v>4152967.17</v>
      </c>
      <c r="C37" s="56">
        <f t="shared" si="21"/>
        <v>3700784.14</v>
      </c>
      <c r="D37" s="56">
        <f t="shared" si="21"/>
        <v>6096376.3899999997</v>
      </c>
      <c r="E37" s="56">
        <f t="shared" si="21"/>
        <v>3772749.5</v>
      </c>
      <c r="F37" s="56">
        <f t="shared" si="21"/>
        <v>3805659.19</v>
      </c>
      <c r="G37" s="56">
        <f t="shared" si="21"/>
        <v>5326212.6500000004</v>
      </c>
      <c r="H37" s="56">
        <f t="shared" ref="H37" si="22">SUM(H38)</f>
        <v>4988842.0199999996</v>
      </c>
      <c r="I37" s="56">
        <f t="shared" ref="I37" si="23">SUM(I38)</f>
        <v>0</v>
      </c>
      <c r="J37" s="22">
        <f t="shared" ref="J37" si="24">SUM(J38)</f>
        <v>0</v>
      </c>
      <c r="K37" s="22">
        <f t="shared" ref="K37" si="25">SUM(K38)</f>
        <v>0</v>
      </c>
      <c r="L37" s="22">
        <f t="shared" ref="L37:M37" si="26">SUM(L38)</f>
        <v>0</v>
      </c>
      <c r="M37" s="22">
        <f t="shared" si="26"/>
        <v>0</v>
      </c>
      <c r="N37" s="23">
        <f>SUM(B37:M37)</f>
        <v>31843591.059999999</v>
      </c>
      <c r="O37" s="23">
        <v>100</v>
      </c>
    </row>
    <row r="38" spans="1:16">
      <c r="A38" s="24" t="s">
        <v>22</v>
      </c>
      <c r="B38" s="57">
        <v>4152967.17</v>
      </c>
      <c r="C38" s="57">
        <v>3700784.14</v>
      </c>
      <c r="D38" s="57">
        <v>6096376.3899999997</v>
      </c>
      <c r="E38" s="57">
        <v>3772749.5</v>
      </c>
      <c r="F38" s="57">
        <v>3805659.19</v>
      </c>
      <c r="G38" s="25">
        <v>5326212.6500000004</v>
      </c>
      <c r="H38" s="25">
        <v>4988842.0199999996</v>
      </c>
      <c r="I38" s="25"/>
      <c r="J38" s="25"/>
      <c r="K38" s="26"/>
      <c r="L38" s="26"/>
      <c r="M38" s="26"/>
      <c r="N38" s="26">
        <f>SUM(B38:M38)</f>
        <v>31843591.059999999</v>
      </c>
      <c r="O38" s="26">
        <v>100</v>
      </c>
    </row>
    <row r="39" spans="1:16">
      <c r="A39" s="27" t="s">
        <v>23</v>
      </c>
      <c r="B39" s="58">
        <f t="shared" ref="B39:G39" si="27">SUM(B40:B41)</f>
        <v>4174454</v>
      </c>
      <c r="C39" s="58">
        <f t="shared" si="27"/>
        <v>3710765.36</v>
      </c>
      <c r="D39" s="58">
        <f t="shared" si="27"/>
        <v>6040544.0099999998</v>
      </c>
      <c r="E39" s="58">
        <f t="shared" si="27"/>
        <v>3819989.41</v>
      </c>
      <c r="F39" s="58">
        <f t="shared" si="27"/>
        <v>3755504.35</v>
      </c>
      <c r="G39" s="58">
        <f t="shared" si="27"/>
        <v>5322320.09</v>
      </c>
      <c r="H39" s="58">
        <f t="shared" ref="H39" si="28">SUM(H40:H41)</f>
        <v>5041612.93</v>
      </c>
      <c r="I39" s="58">
        <f t="shared" ref="I39" si="29">SUM(I40:I41)</f>
        <v>0</v>
      </c>
      <c r="J39" s="28">
        <f t="shared" ref="J39" si="30">SUM(J40:J41)</f>
        <v>0</v>
      </c>
      <c r="K39" s="28">
        <f t="shared" ref="K39" si="31">SUM(K40:K41)</f>
        <v>0</v>
      </c>
      <c r="L39" s="28">
        <f t="shared" ref="L39:M39" si="32">SUM(L40:L41)</f>
        <v>0</v>
      </c>
      <c r="M39" s="28">
        <f t="shared" si="32"/>
        <v>0</v>
      </c>
      <c r="N39" s="29">
        <f>SUM(B39:M39)</f>
        <v>31865190.150000002</v>
      </c>
      <c r="O39" s="29">
        <v>100</v>
      </c>
    </row>
    <row r="40" spans="1:16">
      <c r="A40" s="30" t="s">
        <v>22</v>
      </c>
      <c r="B40" s="59">
        <v>4174454</v>
      </c>
      <c r="C40" s="59">
        <v>3710765.36</v>
      </c>
      <c r="D40" s="59">
        <v>6040544.0099999998</v>
      </c>
      <c r="E40" s="59">
        <v>3819989.41</v>
      </c>
      <c r="F40" s="59">
        <v>3755504.35</v>
      </c>
      <c r="G40" s="31">
        <v>5322320.09</v>
      </c>
      <c r="H40" s="31">
        <v>5041612.93</v>
      </c>
      <c r="I40" s="31"/>
      <c r="J40" s="31"/>
      <c r="K40" s="32"/>
      <c r="L40" s="32"/>
      <c r="M40" s="32"/>
      <c r="N40" s="32">
        <f>SUM(B40:M40)</f>
        <v>31865190.150000002</v>
      </c>
      <c r="O40" s="32">
        <v>100</v>
      </c>
    </row>
    <row r="41" spans="1:16">
      <c r="A41" s="30" t="s">
        <v>47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/>
      <c r="J41" s="31"/>
      <c r="K41" s="31"/>
      <c r="L41" s="31"/>
      <c r="M41" s="31"/>
      <c r="N41" s="33">
        <v>0</v>
      </c>
      <c r="O41" s="32">
        <v>0</v>
      </c>
    </row>
    <row r="42" spans="1:16">
      <c r="A42" s="34" t="s">
        <v>49</v>
      </c>
      <c r="B42" s="60">
        <f t="shared" ref="B42:M42" si="33">B4+B5-B13+B37-B39</f>
        <v>99760076.520000011</v>
      </c>
      <c r="C42" s="60">
        <f t="shared" si="33"/>
        <v>75769372.540000021</v>
      </c>
      <c r="D42" s="60">
        <f t="shared" si="33"/>
        <v>80058104.960000008</v>
      </c>
      <c r="E42" s="60">
        <f t="shared" si="33"/>
        <v>84183690.250000015</v>
      </c>
      <c r="F42" s="60">
        <f t="shared" si="33"/>
        <v>89205767.380000025</v>
      </c>
      <c r="G42" s="60">
        <f t="shared" si="33"/>
        <v>90961936.330000028</v>
      </c>
      <c r="H42" s="60">
        <f t="shared" si="33"/>
        <v>90966593.560000002</v>
      </c>
      <c r="I42" s="60">
        <f t="shared" si="33"/>
        <v>90966593.560000002</v>
      </c>
      <c r="J42" s="35">
        <f t="shared" si="33"/>
        <v>0</v>
      </c>
      <c r="K42" s="35">
        <f t="shared" si="33"/>
        <v>0</v>
      </c>
      <c r="L42" s="35">
        <f t="shared" si="33"/>
        <v>0</v>
      </c>
      <c r="M42" s="35">
        <f t="shared" si="33"/>
        <v>0</v>
      </c>
      <c r="N42" s="35">
        <f>M42</f>
        <v>0</v>
      </c>
      <c r="O42" s="36"/>
    </row>
    <row r="43" spans="1:16">
      <c r="A43" s="6" t="s">
        <v>24</v>
      </c>
      <c r="B43" s="61">
        <f t="shared" ref="B43:G43" si="34">SUM(B44:B47)</f>
        <v>12091820.5</v>
      </c>
      <c r="C43" s="61">
        <f t="shared" si="34"/>
        <v>18502297.800000001</v>
      </c>
      <c r="D43" s="61">
        <f t="shared" si="34"/>
        <v>19900649.039999999</v>
      </c>
      <c r="E43" s="61">
        <f t="shared" si="34"/>
        <v>21307436.02</v>
      </c>
      <c r="F43" s="61">
        <f t="shared" si="34"/>
        <v>22776103.219999999</v>
      </c>
      <c r="G43" s="61">
        <f t="shared" si="34"/>
        <v>24179946.259999998</v>
      </c>
      <c r="H43" s="61">
        <f t="shared" ref="H43" si="35">SUM(H44:H47)</f>
        <v>22132814.439999998</v>
      </c>
      <c r="I43" s="61">
        <f t="shared" ref="I43" si="36">SUM(I44:I47)</f>
        <v>0</v>
      </c>
      <c r="J43" s="7">
        <f t="shared" ref="J43" si="37">SUM(J44:J47)</f>
        <v>0</v>
      </c>
      <c r="K43" s="7">
        <f t="shared" ref="K43" si="38">SUM(K44:K47)</f>
        <v>0</v>
      </c>
      <c r="L43" s="7">
        <f t="shared" ref="L43:M43" si="39">SUM(L44:L47)</f>
        <v>0</v>
      </c>
      <c r="M43" s="7">
        <f t="shared" si="39"/>
        <v>0</v>
      </c>
      <c r="N43" s="7">
        <f t="shared" ref="N43" si="40">SUM(N44:N47)</f>
        <v>11933947.6</v>
      </c>
      <c r="O43" s="8"/>
    </row>
    <row r="44" spans="1:16">
      <c r="A44" s="1" t="s">
        <v>25</v>
      </c>
      <c r="B44" s="62">
        <v>1000000</v>
      </c>
      <c r="C44" s="62">
        <v>1300000</v>
      </c>
      <c r="D44" s="62">
        <v>1600000</v>
      </c>
      <c r="E44" s="62">
        <v>1900000</v>
      </c>
      <c r="F44" s="62">
        <v>2200000</v>
      </c>
      <c r="G44" s="2">
        <v>2500000</v>
      </c>
      <c r="H44" s="2">
        <v>2800000</v>
      </c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2">
        <v>841820.5</v>
      </c>
      <c r="C45" s="62">
        <v>1702297.8</v>
      </c>
      <c r="D45" s="62">
        <v>2550649.04</v>
      </c>
      <c r="E45" s="62">
        <v>3407436.02</v>
      </c>
      <c r="F45" s="62">
        <v>4326103.22</v>
      </c>
      <c r="G45" s="2">
        <v>5179946.26</v>
      </c>
      <c r="H45" s="2">
        <v>2582814.44</v>
      </c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2">
        <v>250000</v>
      </c>
      <c r="C46" s="62">
        <v>500000</v>
      </c>
      <c r="D46" s="62">
        <v>750000</v>
      </c>
      <c r="E46" s="62">
        <v>1000000</v>
      </c>
      <c r="F46" s="62">
        <v>1250000</v>
      </c>
      <c r="G46" s="2">
        <v>1500000</v>
      </c>
      <c r="H46" s="2">
        <v>1750000</v>
      </c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2">
        <v>10000000</v>
      </c>
      <c r="C47" s="62">
        <v>15000000</v>
      </c>
      <c r="D47" s="62">
        <v>15000000</v>
      </c>
      <c r="E47" s="62">
        <v>15000000</v>
      </c>
      <c r="F47" s="62">
        <v>15000000</v>
      </c>
      <c r="G47" s="2">
        <v>15000000</v>
      </c>
      <c r="H47" s="2">
        <v>15000000</v>
      </c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1">
        <f t="shared" ref="B48:N48" si="41">SUM(B49:B50)</f>
        <v>2453345.25</v>
      </c>
      <c r="C48" s="61">
        <f t="shared" si="41"/>
        <v>1883098.02</v>
      </c>
      <c r="D48" s="61">
        <f t="shared" si="41"/>
        <v>2042680.0699999998</v>
      </c>
      <c r="E48" s="61">
        <f t="shared" si="41"/>
        <v>1696982.0899999999</v>
      </c>
      <c r="F48" s="61">
        <f t="shared" si="41"/>
        <v>2097479.2799999998</v>
      </c>
      <c r="G48" s="61">
        <f t="shared" si="41"/>
        <v>2101248.44</v>
      </c>
      <c r="H48" s="61">
        <f t="shared" si="41"/>
        <v>1534591.71</v>
      </c>
      <c r="I48" s="61">
        <f t="shared" si="41"/>
        <v>0</v>
      </c>
      <c r="J48" s="7">
        <f t="shared" si="41"/>
        <v>0</v>
      </c>
      <c r="K48" s="7">
        <f t="shared" si="41"/>
        <v>0</v>
      </c>
      <c r="L48" s="7">
        <f t="shared" si="41"/>
        <v>0</v>
      </c>
      <c r="M48" s="7">
        <f t="shared" si="41"/>
        <v>0</v>
      </c>
      <c r="N48" s="7">
        <f t="shared" si="41"/>
        <v>2978630.2600000002</v>
      </c>
      <c r="O48" s="8"/>
    </row>
    <row r="49" spans="1:15">
      <c r="A49" s="1" t="s">
        <v>29</v>
      </c>
      <c r="B49" s="63">
        <v>327769.27</v>
      </c>
      <c r="C49" s="63">
        <v>302324.59000000003</v>
      </c>
      <c r="D49" s="63">
        <v>670382.64</v>
      </c>
      <c r="E49" s="63">
        <v>324708.65999999997</v>
      </c>
      <c r="F49" s="63">
        <v>725205.85</v>
      </c>
      <c r="G49" s="2">
        <v>728975.01</v>
      </c>
      <c r="H49" s="2">
        <v>162318.28</v>
      </c>
      <c r="I49" s="2"/>
      <c r="J49" s="4"/>
      <c r="K49" s="5"/>
      <c r="L49" s="5"/>
      <c r="M49" s="5"/>
      <c r="N49" s="5">
        <v>66991.350000000006</v>
      </c>
      <c r="O49" s="5"/>
    </row>
    <row r="50" spans="1:15">
      <c r="A50" s="1" t="s">
        <v>30</v>
      </c>
      <c r="B50" s="62">
        <v>2125575.98</v>
      </c>
      <c r="C50" s="62">
        <v>1580773.43</v>
      </c>
      <c r="D50" s="63">
        <v>1372297.43</v>
      </c>
      <c r="E50" s="62">
        <v>1372273.43</v>
      </c>
      <c r="F50" s="62">
        <v>1372273.43</v>
      </c>
      <c r="G50" s="63">
        <v>1372273.43</v>
      </c>
      <c r="H50" s="2">
        <v>1372273.43</v>
      </c>
      <c r="I50" s="2"/>
      <c r="J50" s="2"/>
      <c r="K50" s="2"/>
      <c r="L50" s="3"/>
      <c r="M50" s="3"/>
      <c r="N50" s="3">
        <v>2911638.91</v>
      </c>
      <c r="O50" s="3"/>
    </row>
    <row r="51" spans="1:15">
      <c r="A51" s="48" t="s">
        <v>50</v>
      </c>
      <c r="B51" s="64">
        <f>B4+B5-B13+B37-B39-B43-B48</f>
        <v>85214910.770000011</v>
      </c>
      <c r="C51" s="64">
        <f>C4+C5-C13+C37-C39-C43-C48</f>
        <v>55383976.720000021</v>
      </c>
      <c r="D51" s="64">
        <f>D4+D5-D13+D37-D39-D43-D48</f>
        <v>58114775.850000009</v>
      </c>
      <c r="E51" s="64">
        <f t="shared" ref="E51:M51" si="42">E42-E43-E48</f>
        <v>61179272.140000015</v>
      </c>
      <c r="F51" s="64">
        <f t="shared" si="42"/>
        <v>64332184.880000025</v>
      </c>
      <c r="G51" s="64">
        <f t="shared" si="42"/>
        <v>64680741.630000032</v>
      </c>
      <c r="H51" s="64">
        <f t="shared" si="42"/>
        <v>67299187.410000011</v>
      </c>
      <c r="I51" s="64">
        <f t="shared" si="42"/>
        <v>90966593.560000002</v>
      </c>
      <c r="J51" s="49">
        <f t="shared" si="42"/>
        <v>0</v>
      </c>
      <c r="K51" s="49">
        <f t="shared" si="42"/>
        <v>0</v>
      </c>
      <c r="L51" s="49">
        <f t="shared" si="42"/>
        <v>0</v>
      </c>
      <c r="M51" s="49">
        <f t="shared" si="42"/>
        <v>0</v>
      </c>
      <c r="N51" s="50">
        <f>M51</f>
        <v>0</v>
      </c>
      <c r="O51" s="50"/>
    </row>
    <row r="52" spans="1:15">
      <c r="A52" s="67">
        <v>64332184.880000003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4" spans="1:15">
      <c r="F54" s="65"/>
    </row>
  </sheetData>
  <sheetProtection password="C76B" sheet="1" objects="1" scenarios="1"/>
  <mergeCells count="2">
    <mergeCell ref="A2:O2"/>
    <mergeCell ref="A52:O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2014-08-12T21:40:59Z</dcterms:modified>
</cp:coreProperties>
</file>