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<sst xmlns="http://schemas.openxmlformats.org/spreadsheetml/2006/main" count="69" uniqueCount="67">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</sst>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51" fillId="15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2" sqref="E52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B42</f>
        <v>33324491.249999993</v>
      </c>
      <c r="D4" s="17">
        <f>C42</f>
        <v>36945158.94999999</v>
      </c>
      <c r="E4" s="17"/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25246066.8</v>
      </c>
      <c r="E5" s="51">
        <f>SUM(E6:E12)</f>
        <v>0</v>
      </c>
      <c r="F5" s="51">
        <f aca="true" t="shared" si="0" ref="F5:M5">SUM(F6:F12)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80371244.55</v>
      </c>
      <c r="O5" s="11">
        <v>100</v>
      </c>
    </row>
    <row r="6" spans="1:15" ht="15">
      <c r="A6" s="12" t="s">
        <v>60</v>
      </c>
      <c r="B6" s="13">
        <v>32560.34</v>
      </c>
      <c r="C6" s="13">
        <v>32340.04</v>
      </c>
      <c r="D6" s="13">
        <v>32472.22</v>
      </c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97372.6</v>
      </c>
      <c r="O6" s="14">
        <f>(N6/N$5)*100</f>
        <v>0.12115353015271929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</row>
    <row r="8" spans="1:15" ht="15">
      <c r="A8" s="12" t="s">
        <v>1</v>
      </c>
      <c r="B8" s="50">
        <v>23828768.22</v>
      </c>
      <c r="C8" s="50">
        <v>20425311.6</v>
      </c>
      <c r="D8" s="50">
        <v>19519151.3</v>
      </c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1" ref="N8:N36">SUM(B8:M8)</f>
        <v>63773231.120000005</v>
      </c>
      <c r="O8" s="14">
        <f>(N8/N$5)*100</f>
        <v>79.34831851499555</v>
      </c>
    </row>
    <row r="9" spans="1:15" ht="15">
      <c r="A9" s="12" t="s">
        <v>45</v>
      </c>
      <c r="B9" s="50">
        <v>409577.88</v>
      </c>
      <c r="C9" s="50">
        <v>481090.64</v>
      </c>
      <c r="D9" s="50">
        <v>448757.37</v>
      </c>
      <c r="E9" s="50"/>
      <c r="F9" s="50"/>
      <c r="G9" s="13"/>
      <c r="H9" s="13"/>
      <c r="I9" s="13"/>
      <c r="J9" s="13"/>
      <c r="K9" s="14"/>
      <c r="L9" s="14"/>
      <c r="M9" s="14"/>
      <c r="N9" s="14">
        <f t="shared" si="1"/>
        <v>1339425.8900000001</v>
      </c>
      <c r="O9" s="14">
        <f>(N9/N$5)*100</f>
        <v>1.666548648710704</v>
      </c>
    </row>
    <row r="10" spans="1:15" ht="15">
      <c r="A10" s="12" t="s">
        <v>2</v>
      </c>
      <c r="B10" s="13">
        <v>0</v>
      </c>
      <c r="C10" s="13">
        <v>0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1"/>
        <v>0</v>
      </c>
      <c r="O10" s="15">
        <f>(N10/N$5)*100</f>
        <v>0</v>
      </c>
    </row>
    <row r="11" spans="1:15" ht="15">
      <c r="A11" s="12" t="s">
        <v>3</v>
      </c>
      <c r="B11" s="50">
        <v>295189.91</v>
      </c>
      <c r="C11" s="50">
        <v>278346.03</v>
      </c>
      <c r="D11" s="50">
        <v>376850.95</v>
      </c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950386.8899999999</v>
      </c>
      <c r="O11" s="14">
        <f>(N11/N$5)*100</f>
        <v>1.1824961717604756</v>
      </c>
    </row>
    <row r="12" spans="1:15" ht="15">
      <c r="A12" s="12" t="s">
        <v>4</v>
      </c>
      <c r="B12" s="50">
        <v>0</v>
      </c>
      <c r="C12" s="50">
        <v>9341993.09</v>
      </c>
      <c r="D12" s="50">
        <v>4868834.96</v>
      </c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1"/>
        <v>14210828.05</v>
      </c>
      <c r="O12" s="14">
        <f>(N12/N$5)*100</f>
        <v>17.681483134380553</v>
      </c>
    </row>
    <row r="13" spans="1:15" ht="15">
      <c r="A13" s="37" t="s">
        <v>5</v>
      </c>
      <c r="B13" s="52">
        <f>SUM(B14:B36)</f>
        <v>21616336.860000003</v>
      </c>
      <c r="C13" s="52">
        <f>SUM(C14:C36)</f>
        <v>26912128.080000006</v>
      </c>
      <c r="D13" s="52">
        <f>SUM(D14:D36)</f>
        <v>22929826.920000006</v>
      </c>
      <c r="E13" s="52">
        <f aca="true" t="shared" si="2" ref="E13:M13">SUM(E14:E36)</f>
        <v>0</v>
      </c>
      <c r="F13" s="52">
        <f t="shared" si="2"/>
        <v>0</v>
      </c>
      <c r="G13" s="52">
        <f t="shared" si="2"/>
        <v>0</v>
      </c>
      <c r="H13" s="52">
        <f>SUM(H14:H36)</f>
        <v>0</v>
      </c>
      <c r="I13" s="52">
        <f>SUM(I14:I36)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71458291.86000001</v>
      </c>
      <c r="O13" s="39">
        <v>100</v>
      </c>
    </row>
    <row r="14" spans="1:15" ht="15">
      <c r="A14" s="40" t="s">
        <v>6</v>
      </c>
      <c r="B14" s="53">
        <v>1046220.37</v>
      </c>
      <c r="C14" s="53">
        <v>1042793.27</v>
      </c>
      <c r="D14" s="53">
        <v>1032553.96</v>
      </c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1"/>
        <v>3121567.6</v>
      </c>
      <c r="O14" s="42">
        <f>(N14/N$13)*100</f>
        <v>4.36837701930481</v>
      </c>
    </row>
    <row r="15" spans="1:15" ht="15">
      <c r="A15" s="40" t="s">
        <v>7</v>
      </c>
      <c r="B15" s="53">
        <v>101000</v>
      </c>
      <c r="C15" s="53">
        <v>134482.4</v>
      </c>
      <c r="D15" s="53">
        <v>11165.8</v>
      </c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1"/>
        <v>246648.19999999998</v>
      </c>
      <c r="O15" s="42">
        <f aca="true" t="shared" si="3" ref="O15:O36">(N15/N$13)*100</f>
        <v>0.34516386213545286</v>
      </c>
    </row>
    <row r="16" spans="1:15" ht="15">
      <c r="A16" s="40" t="s">
        <v>8</v>
      </c>
      <c r="B16" s="53">
        <v>113448.8</v>
      </c>
      <c r="C16" s="53">
        <v>176475.71</v>
      </c>
      <c r="D16" s="53">
        <v>160892.29</v>
      </c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1"/>
        <v>450816.80000000005</v>
      </c>
      <c r="O16" s="42">
        <f t="shared" si="3"/>
        <v>0.6308810192150036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127391.97</v>
      </c>
      <c r="O17" s="42">
        <f>(N17/N$13)*100</f>
        <v>0.17827458043579378</v>
      </c>
    </row>
    <row r="18" spans="1:15" ht="15">
      <c r="A18" s="40" t="s">
        <v>64</v>
      </c>
      <c r="B18" s="53">
        <v>43227.4</v>
      </c>
      <c r="C18" s="53">
        <v>110677.05</v>
      </c>
      <c r="D18" s="53">
        <v>106577.9</v>
      </c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260482.35</v>
      </c>
      <c r="O18" s="42"/>
    </row>
    <row r="19" spans="1:15" ht="15">
      <c r="A19" s="40" t="s">
        <v>9</v>
      </c>
      <c r="B19" s="54">
        <v>44168.2</v>
      </c>
      <c r="C19" s="54">
        <v>41602.22</v>
      </c>
      <c r="D19" s="54">
        <v>37747.35</v>
      </c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1"/>
        <v>123517.76999999999</v>
      </c>
      <c r="O19" s="42">
        <f t="shared" si="3"/>
        <v>0.17285295629791167</v>
      </c>
    </row>
    <row r="20" spans="1:15" ht="15">
      <c r="A20" s="40" t="s">
        <v>62</v>
      </c>
      <c r="B20" s="54">
        <v>524521.51</v>
      </c>
      <c r="C20" s="54">
        <v>556315.88</v>
      </c>
      <c r="D20" s="54">
        <v>736197.7</v>
      </c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1"/>
        <v>1817035.09</v>
      </c>
      <c r="O20" s="42">
        <f t="shared" si="3"/>
        <v>2.542791106118108</v>
      </c>
    </row>
    <row r="21" spans="1:15" ht="15">
      <c r="A21" s="40" t="s">
        <v>10</v>
      </c>
      <c r="B21" s="54">
        <v>0</v>
      </c>
      <c r="C21" s="54">
        <v>1464.42</v>
      </c>
      <c r="D21" s="53">
        <v>1414.81</v>
      </c>
      <c r="E21" s="54"/>
      <c r="F21" s="53"/>
      <c r="G21" s="41"/>
      <c r="H21" s="41"/>
      <c r="I21" s="41"/>
      <c r="J21" s="41"/>
      <c r="K21" s="43"/>
      <c r="L21" s="43"/>
      <c r="M21" s="43"/>
      <c r="N21" s="43">
        <f t="shared" si="1"/>
        <v>2879.23</v>
      </c>
      <c r="O21" s="43">
        <f t="shared" si="3"/>
        <v>0.0040292454872010415</v>
      </c>
    </row>
    <row r="22" spans="1:15" ht="15">
      <c r="A22" s="40" t="s">
        <v>11</v>
      </c>
      <c r="B22" s="54">
        <v>0</v>
      </c>
      <c r="C22" s="54">
        <v>7105.75</v>
      </c>
      <c r="D22" s="54">
        <v>110368.25</v>
      </c>
      <c r="E22" s="54"/>
      <c r="F22" s="54"/>
      <c r="G22" s="41"/>
      <c r="H22" s="41"/>
      <c r="I22" s="41"/>
      <c r="J22" s="41"/>
      <c r="K22" s="42"/>
      <c r="L22" s="42"/>
      <c r="M22" s="42"/>
      <c r="N22" s="42">
        <f t="shared" si="1"/>
        <v>117474</v>
      </c>
      <c r="O22" s="42">
        <f t="shared" si="3"/>
        <v>0.16439519745329662</v>
      </c>
    </row>
    <row r="23" spans="1:15" ht="15">
      <c r="A23" s="40" t="s">
        <v>12</v>
      </c>
      <c r="B23" s="53">
        <v>192.38</v>
      </c>
      <c r="C23" s="54">
        <v>0</v>
      </c>
      <c r="D23" s="54">
        <v>1211.5</v>
      </c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1"/>
        <v>1403.88</v>
      </c>
      <c r="O23" s="42">
        <f t="shared" si="3"/>
        <v>0.0019646145513112184</v>
      </c>
    </row>
    <row r="24" spans="1:15" ht="15">
      <c r="A24" s="40" t="s">
        <v>13</v>
      </c>
      <c r="B24" s="53">
        <v>2710167.04</v>
      </c>
      <c r="C24" s="54">
        <v>34519.4</v>
      </c>
      <c r="D24" s="53">
        <v>7663.72</v>
      </c>
      <c r="E24" s="54"/>
      <c r="F24" s="53"/>
      <c r="G24" s="41"/>
      <c r="H24" s="41"/>
      <c r="I24" s="41"/>
      <c r="J24" s="41"/>
      <c r="K24" s="43"/>
      <c r="L24" s="42"/>
      <c r="M24" s="43"/>
      <c r="N24" s="43">
        <f t="shared" si="1"/>
        <v>2752350.16</v>
      </c>
      <c r="O24" s="43">
        <f t="shared" si="3"/>
        <v>3.851687590563125</v>
      </c>
    </row>
    <row r="25" spans="1:15" ht="15">
      <c r="A25" s="40" t="s">
        <v>52</v>
      </c>
      <c r="B25" s="54">
        <v>119142.03</v>
      </c>
      <c r="C25" s="53">
        <v>249287.43</v>
      </c>
      <c r="D25" s="53">
        <v>180254.47</v>
      </c>
      <c r="E25" s="54"/>
      <c r="F25" s="54"/>
      <c r="G25" s="41"/>
      <c r="H25" s="41"/>
      <c r="I25" s="41"/>
      <c r="J25" s="41"/>
      <c r="K25" s="42"/>
      <c r="L25" s="42"/>
      <c r="M25" s="42"/>
      <c r="N25" s="43">
        <f>SUM(B25:M25)</f>
        <v>548683.9299999999</v>
      </c>
      <c r="O25" s="43">
        <f>(N25/N$13)*100</f>
        <v>0.7678380153208434</v>
      </c>
    </row>
    <row r="26" spans="1:15" ht="15">
      <c r="A26" s="40" t="s">
        <v>14</v>
      </c>
      <c r="B26" s="53">
        <v>8800771.06</v>
      </c>
      <c r="C26" s="53">
        <v>18228183.1</v>
      </c>
      <c r="D26" s="53">
        <v>13592885.88</v>
      </c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1"/>
        <v>40621840.04000001</v>
      </c>
      <c r="O26" s="42">
        <f t="shared" si="3"/>
        <v>56.84692284498725</v>
      </c>
    </row>
    <row r="27" spans="1:15" ht="15">
      <c r="A27" s="40" t="s">
        <v>59</v>
      </c>
      <c r="B27" s="54">
        <v>365644.58</v>
      </c>
      <c r="C27" s="54">
        <v>367885.51</v>
      </c>
      <c r="D27" s="54">
        <v>376025.46</v>
      </c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1109555.55</v>
      </c>
      <c r="O27" s="42">
        <f>(N27/N$13)*100</f>
        <v>1.5527317000157577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>
        <v>2223620.16</v>
      </c>
      <c r="D29" s="53">
        <v>2174629.55</v>
      </c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1"/>
        <v>6427991.86</v>
      </c>
      <c r="O29" s="42">
        <f t="shared" si="3"/>
        <v>8.995445724610411</v>
      </c>
    </row>
    <row r="30" spans="1:15" ht="15">
      <c r="A30" s="40" t="s">
        <v>16</v>
      </c>
      <c r="B30" s="53">
        <v>23797</v>
      </c>
      <c r="C30" s="53">
        <v>453222.37</v>
      </c>
      <c r="D30" s="53">
        <v>711943.05</v>
      </c>
      <c r="E30" s="53"/>
      <c r="F30" s="53"/>
      <c r="G30" s="41"/>
      <c r="H30" s="41"/>
      <c r="I30" s="41"/>
      <c r="J30" s="41"/>
      <c r="K30" s="42"/>
      <c r="L30" s="42"/>
      <c r="M30" s="42"/>
      <c r="N30" s="42">
        <f t="shared" si="1"/>
        <v>1188962.42</v>
      </c>
      <c r="O30" s="42">
        <f t="shared" si="3"/>
        <v>1.663855081128159</v>
      </c>
    </row>
    <row r="31" spans="1:15" ht="15">
      <c r="A31" s="40" t="s">
        <v>53</v>
      </c>
      <c r="B31" s="53">
        <v>38909.47</v>
      </c>
      <c r="C31" s="53">
        <v>39574.21</v>
      </c>
      <c r="D31" s="53">
        <v>40128.17</v>
      </c>
      <c r="E31" s="53"/>
      <c r="F31" s="53"/>
      <c r="G31" s="41"/>
      <c r="H31" s="41"/>
      <c r="I31" s="41"/>
      <c r="J31" s="41"/>
      <c r="K31" s="42"/>
      <c r="L31" s="42"/>
      <c r="M31" s="42"/>
      <c r="N31" s="42">
        <f>SUM(B31:M31)</f>
        <v>118611.84999999999</v>
      </c>
      <c r="O31" s="42">
        <f>(N31/N$13)*100</f>
        <v>0.16598752490807156</v>
      </c>
    </row>
    <row r="32" spans="1:15" ht="15.75" customHeight="1">
      <c r="A32" s="40" t="s">
        <v>17</v>
      </c>
      <c r="B32" s="54">
        <v>4605841.32</v>
      </c>
      <c r="C32" s="54">
        <v>2733807.52</v>
      </c>
      <c r="D32" s="54">
        <v>2746299.34</v>
      </c>
      <c r="E32" s="54"/>
      <c r="F32" s="54"/>
      <c r="G32" s="41"/>
      <c r="H32" s="41"/>
      <c r="I32" s="41"/>
      <c r="J32" s="41"/>
      <c r="K32" s="43"/>
      <c r="L32" s="43"/>
      <c r="M32" s="43"/>
      <c r="N32" s="43">
        <f t="shared" si="1"/>
        <v>10085948.18</v>
      </c>
      <c r="O32" s="43">
        <f t="shared" si="3"/>
        <v>14.114454624468543</v>
      </c>
    </row>
    <row r="33" spans="1:15" ht="15.75" customHeight="1">
      <c r="A33" s="40" t="s">
        <v>18</v>
      </c>
      <c r="B33" s="54">
        <v>0</v>
      </c>
      <c r="C33" s="54">
        <v>24789.46</v>
      </c>
      <c r="D33" s="54">
        <v>65915.52</v>
      </c>
      <c r="E33" s="54"/>
      <c r="F33" s="54"/>
      <c r="G33" s="41"/>
      <c r="H33" s="41"/>
      <c r="I33" s="41"/>
      <c r="J33" s="41"/>
      <c r="K33" s="42"/>
      <c r="L33" s="42"/>
      <c r="M33" s="42"/>
      <c r="N33" s="42">
        <f t="shared" si="1"/>
        <v>90704.98000000001</v>
      </c>
      <c r="O33" s="42">
        <f t="shared" si="3"/>
        <v>0.12693415646949385</v>
      </c>
    </row>
    <row r="34" spans="1:15" ht="15">
      <c r="A34" s="40" t="s">
        <v>19</v>
      </c>
      <c r="B34" s="53">
        <v>974762.06</v>
      </c>
      <c r="C34" s="53">
        <v>236786.84</v>
      </c>
      <c r="D34" s="54">
        <v>32570.25</v>
      </c>
      <c r="E34" s="54"/>
      <c r="F34" s="54"/>
      <c r="G34" s="54"/>
      <c r="H34" s="41"/>
      <c r="I34" s="41"/>
      <c r="J34" s="41"/>
      <c r="K34" s="41"/>
      <c r="L34" s="41"/>
      <c r="M34" s="41"/>
      <c r="N34" s="43">
        <f t="shared" si="1"/>
        <v>1244119.1500000001</v>
      </c>
      <c r="O34" s="43">
        <f t="shared" si="3"/>
        <v>1.7410423865679006</v>
      </c>
    </row>
    <row r="35" spans="1:16" ht="15.75" customHeight="1">
      <c r="A35" s="40" t="s">
        <v>20</v>
      </c>
      <c r="B35" s="54">
        <v>32317.5</v>
      </c>
      <c r="C35" s="54">
        <v>207071.39</v>
      </c>
      <c r="D35" s="54">
        <v>760917.96</v>
      </c>
      <c r="E35" s="54"/>
      <c r="F35" s="54"/>
      <c r="G35" s="41"/>
      <c r="H35" s="41"/>
      <c r="I35" s="41"/>
      <c r="J35" s="41"/>
      <c r="K35" s="42"/>
      <c r="L35" s="42"/>
      <c r="M35" s="42"/>
      <c r="N35" s="42">
        <f>SUM(B35:M35)</f>
        <v>1000306.85</v>
      </c>
      <c r="O35" s="42">
        <f>(N35/N$13)*100</f>
        <v>1.3998471331497622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/>
      <c r="F36" s="54"/>
      <c r="G36" s="41"/>
      <c r="H36" s="41"/>
      <c r="I36" s="41"/>
      <c r="J36" s="41"/>
      <c r="K36" s="42"/>
      <c r="L36" s="42"/>
      <c r="M36" s="42"/>
      <c r="N36" s="42">
        <f t="shared" si="1"/>
        <v>0</v>
      </c>
      <c r="O36" s="42">
        <f t="shared" si="3"/>
        <v>0</v>
      </c>
      <c r="P36" s="9"/>
    </row>
    <row r="37" spans="1:15" ht="15">
      <c r="A37" s="20" t="s">
        <v>21</v>
      </c>
      <c r="B37" s="55">
        <f aca="true" t="shared" si="4" ref="B37:G37">SUM(B38)</f>
        <v>5929876.91</v>
      </c>
      <c r="C37" s="55">
        <f t="shared" si="4"/>
        <v>5042677.82</v>
      </c>
      <c r="D37" s="55">
        <f t="shared" si="4"/>
        <v>5460609.7</v>
      </c>
      <c r="E37" s="55">
        <f t="shared" si="4"/>
        <v>0</v>
      </c>
      <c r="F37" s="55">
        <f t="shared" si="4"/>
        <v>0</v>
      </c>
      <c r="G37" s="55">
        <f t="shared" si="4"/>
        <v>0</v>
      </c>
      <c r="H37" s="55">
        <f>SUM(H38)</f>
        <v>0</v>
      </c>
      <c r="I37" s="55">
        <f>SUM(I38)</f>
        <v>0</v>
      </c>
      <c r="J37" s="21">
        <f>SUM(J38)</f>
        <v>0</v>
      </c>
      <c r="K37" s="21">
        <f>SUM(K38)</f>
        <v>0</v>
      </c>
      <c r="L37" s="21">
        <f>SUM(L38)</f>
        <v>0</v>
      </c>
      <c r="M37" s="21">
        <f>SUM(M38)</f>
        <v>0</v>
      </c>
      <c r="N37" s="22">
        <f>SUM(B37:M37)</f>
        <v>16433164.43</v>
      </c>
      <c r="O37" s="22">
        <v>100</v>
      </c>
    </row>
    <row r="38" spans="1:15" ht="15">
      <c r="A38" s="23" t="s">
        <v>22</v>
      </c>
      <c r="B38" s="56">
        <v>5929876.91</v>
      </c>
      <c r="C38" s="56">
        <v>5042677.82</v>
      </c>
      <c r="D38" s="56">
        <v>5460609.7</v>
      </c>
      <c r="E38" s="56"/>
      <c r="F38" s="56"/>
      <c r="G38" s="24"/>
      <c r="H38" s="24"/>
      <c r="I38" s="24"/>
      <c r="J38" s="24"/>
      <c r="K38" s="25"/>
      <c r="L38" s="25"/>
      <c r="M38" s="25"/>
      <c r="N38" s="25">
        <f>SUM(B38:M38)</f>
        <v>16433164.43</v>
      </c>
      <c r="O38" s="25">
        <v>100</v>
      </c>
    </row>
    <row r="39" spans="1:15" ht="15">
      <c r="A39" s="26" t="s">
        <v>23</v>
      </c>
      <c r="B39" s="57">
        <f aca="true" t="shared" si="5" ref="B39:G39">SUM(B40:B41)</f>
        <v>5916005.07</v>
      </c>
      <c r="C39" s="57">
        <f t="shared" si="5"/>
        <v>5068963.44</v>
      </c>
      <c r="D39" s="57">
        <f t="shared" si="5"/>
        <v>5365928.12</v>
      </c>
      <c r="E39" s="57">
        <f t="shared" si="5"/>
        <v>0</v>
      </c>
      <c r="F39" s="57">
        <f t="shared" si="5"/>
        <v>0</v>
      </c>
      <c r="G39" s="57">
        <f t="shared" si="5"/>
        <v>0</v>
      </c>
      <c r="H39" s="57">
        <f>SUM(H40:H41)</f>
        <v>0</v>
      </c>
      <c r="I39" s="57">
        <f>SUM(I40:I41)</f>
        <v>0</v>
      </c>
      <c r="J39" s="27">
        <f>SUM(J40:J41)</f>
        <v>0</v>
      </c>
      <c r="K39" s="27">
        <f>SUM(K40:K41)</f>
        <v>0</v>
      </c>
      <c r="L39" s="27">
        <f>SUM(L40:L41)</f>
        <v>0</v>
      </c>
      <c r="M39" s="27">
        <f>SUM(M40:M41)</f>
        <v>0</v>
      </c>
      <c r="N39" s="28">
        <f>SUM(B39:M39)</f>
        <v>16350896.630000003</v>
      </c>
      <c r="O39" s="28">
        <v>100</v>
      </c>
    </row>
    <row r="40" spans="1:15" ht="15">
      <c r="A40" s="29" t="s">
        <v>22</v>
      </c>
      <c r="B40" s="58">
        <v>5916005.07</v>
      </c>
      <c r="C40" s="58">
        <v>5068963.44</v>
      </c>
      <c r="D40" s="58">
        <v>5365928.12</v>
      </c>
      <c r="E40" s="58"/>
      <c r="F40" s="58"/>
      <c r="G40" s="30"/>
      <c r="H40" s="30"/>
      <c r="I40" s="30"/>
      <c r="J40" s="30"/>
      <c r="K40" s="31"/>
      <c r="L40" s="31"/>
      <c r="M40" s="31"/>
      <c r="N40" s="31">
        <f>SUM(B40:M40)</f>
        <v>16350896.630000003</v>
      </c>
      <c r="O40" s="31">
        <v>100</v>
      </c>
    </row>
    <row r="41" spans="1:15" ht="15">
      <c r="A41" s="29" t="s">
        <v>47</v>
      </c>
      <c r="B41" s="30">
        <v>0</v>
      </c>
      <c r="C41" s="30">
        <v>0</v>
      </c>
      <c r="D41" s="30">
        <v>0</v>
      </c>
      <c r="E41" s="30"/>
      <c r="F41" s="30"/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5" ht="15">
      <c r="A42" s="33" t="s">
        <v>49</v>
      </c>
      <c r="B42" s="59">
        <f aca="true" t="shared" si="6" ref="B42:M42">B4+B5-B13+B37-B39</f>
        <v>33324491.249999993</v>
      </c>
      <c r="C42" s="59">
        <f t="shared" si="6"/>
        <v>36945158.94999999</v>
      </c>
      <c r="D42" s="59">
        <f t="shared" si="6"/>
        <v>39356080.40999999</v>
      </c>
      <c r="E42" s="59">
        <f t="shared" si="6"/>
        <v>0</v>
      </c>
      <c r="F42" s="59">
        <f t="shared" si="6"/>
        <v>0</v>
      </c>
      <c r="G42" s="59">
        <f t="shared" si="6"/>
        <v>0</v>
      </c>
      <c r="H42" s="59">
        <f t="shared" si="6"/>
        <v>0</v>
      </c>
      <c r="I42" s="59">
        <f t="shared" si="6"/>
        <v>0</v>
      </c>
      <c r="J42" s="34">
        <f t="shared" si="6"/>
        <v>0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>M42</f>
        <v>0</v>
      </c>
      <c r="O42" s="35"/>
    </row>
    <row r="43" spans="1:15" ht="15">
      <c r="A43" s="6" t="s">
        <v>24</v>
      </c>
      <c r="B43" s="60">
        <f aca="true" t="shared" si="7" ref="B43:G43">SUM(B44:B47)</f>
        <v>6440125.48</v>
      </c>
      <c r="C43" s="60">
        <f t="shared" si="7"/>
        <v>7903700.29</v>
      </c>
      <c r="D43" s="60">
        <f t="shared" si="7"/>
        <v>9253390.07</v>
      </c>
      <c r="E43" s="60">
        <f t="shared" si="7"/>
        <v>0</v>
      </c>
      <c r="F43" s="60">
        <f t="shared" si="7"/>
        <v>0</v>
      </c>
      <c r="G43" s="60">
        <f t="shared" si="7"/>
        <v>0</v>
      </c>
      <c r="H43" s="60">
        <f>SUM(H44:H47)</f>
        <v>0</v>
      </c>
      <c r="I43" s="60">
        <f>SUM(I44:I47)</f>
        <v>0</v>
      </c>
      <c r="J43" s="7">
        <f>SUM(J44:J47)</f>
        <v>0</v>
      </c>
      <c r="K43" s="7">
        <f>SUM(K44:K47)</f>
        <v>0</v>
      </c>
      <c r="L43" s="7">
        <f>SUM(L44:L47)</f>
        <v>0</v>
      </c>
      <c r="M43" s="7">
        <f>SUM(M44:M47)</f>
        <v>0</v>
      </c>
      <c r="N43" s="7"/>
      <c r="O43" s="8"/>
    </row>
    <row r="44" spans="1:15" ht="15">
      <c r="A44" s="1" t="s">
        <v>25</v>
      </c>
      <c r="B44" s="61">
        <v>0</v>
      </c>
      <c r="C44" s="54">
        <v>0</v>
      </c>
      <c r="D44" s="61">
        <v>0</v>
      </c>
      <c r="E44" s="61"/>
      <c r="F44" s="61"/>
      <c r="G44" s="2"/>
      <c r="H44" s="2"/>
      <c r="I44" s="2"/>
      <c r="J44" s="2"/>
      <c r="K44" s="3"/>
      <c r="L44" s="3"/>
      <c r="M44" s="3"/>
      <c r="N44" s="3"/>
      <c r="O44" s="3"/>
    </row>
    <row r="45" spans="1:15" ht="16.5" customHeight="1">
      <c r="A45" s="1" t="s">
        <v>54</v>
      </c>
      <c r="B45" s="61">
        <v>1140125.48</v>
      </c>
      <c r="C45" s="61">
        <v>2303700.29</v>
      </c>
      <c r="D45" s="61">
        <v>3453390.07</v>
      </c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5">
      <c r="A46" s="1" t="s">
        <v>26</v>
      </c>
      <c r="B46" s="61">
        <v>300000</v>
      </c>
      <c r="C46" s="61">
        <v>600000</v>
      </c>
      <c r="D46" s="61">
        <v>800000</v>
      </c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27</v>
      </c>
      <c r="B47" s="61">
        <v>5000000</v>
      </c>
      <c r="C47" s="61">
        <v>5000000</v>
      </c>
      <c r="D47" s="61">
        <v>5000000</v>
      </c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6" t="s">
        <v>28</v>
      </c>
      <c r="B48" s="60">
        <f>SUM(B49:B53)</f>
        <v>8971629.79</v>
      </c>
      <c r="C48" s="60">
        <f aca="true" t="shared" si="8" ref="C48:M48">SUM(C49:C53)</f>
        <v>5019180.2700000005</v>
      </c>
      <c r="D48" s="60">
        <f t="shared" si="8"/>
        <v>4734144.27</v>
      </c>
      <c r="E48" s="60">
        <f t="shared" si="8"/>
        <v>0</v>
      </c>
      <c r="F48" s="60">
        <f t="shared" si="8"/>
        <v>0</v>
      </c>
      <c r="G48" s="60">
        <f t="shared" si="8"/>
        <v>0</v>
      </c>
      <c r="H48" s="60">
        <f t="shared" si="8"/>
        <v>0</v>
      </c>
      <c r="I48" s="60">
        <f t="shared" si="8"/>
        <v>0</v>
      </c>
      <c r="J48" s="60">
        <f t="shared" si="8"/>
        <v>0</v>
      </c>
      <c r="K48" s="60">
        <f t="shared" si="8"/>
        <v>0</v>
      </c>
      <c r="L48" s="60">
        <f t="shared" si="8"/>
        <v>0</v>
      </c>
      <c r="M48" s="60">
        <f t="shared" si="8"/>
        <v>0</v>
      </c>
      <c r="N48" s="60"/>
      <c r="O48" s="8"/>
    </row>
    <row r="49" spans="1:15" ht="15">
      <c r="A49" s="1" t="s">
        <v>16</v>
      </c>
      <c r="B49" s="62">
        <v>1403168.94</v>
      </c>
      <c r="C49" s="62">
        <v>1073548.52</v>
      </c>
      <c r="D49" s="62">
        <v>1700686.79</v>
      </c>
      <c r="E49" s="62"/>
      <c r="F49" s="62"/>
      <c r="G49" s="2"/>
      <c r="H49" s="2"/>
      <c r="I49" s="2"/>
      <c r="J49" s="4"/>
      <c r="K49" s="5"/>
      <c r="L49" s="5"/>
      <c r="M49" s="5"/>
      <c r="N49" s="5"/>
      <c r="O49" s="8"/>
    </row>
    <row r="50" spans="1:15" ht="15">
      <c r="A50" s="1" t="s">
        <v>65</v>
      </c>
      <c r="B50" s="62">
        <v>2086427.34</v>
      </c>
      <c r="C50" s="62">
        <v>2086427.34</v>
      </c>
      <c r="D50" s="62">
        <v>2086427.34</v>
      </c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29</v>
      </c>
      <c r="B51" s="62">
        <v>77850.46</v>
      </c>
      <c r="C51" s="62">
        <v>51564.84</v>
      </c>
      <c r="D51" s="62">
        <v>146246.42</v>
      </c>
      <c r="E51" s="62"/>
      <c r="F51" s="62"/>
      <c r="G51" s="2"/>
      <c r="H51" s="2"/>
      <c r="I51" s="2"/>
      <c r="J51" s="4"/>
      <c r="K51" s="5"/>
      <c r="L51" s="5"/>
      <c r="M51" s="5"/>
      <c r="N51" s="5"/>
      <c r="O51" s="5"/>
    </row>
    <row r="52" spans="1:15" ht="15">
      <c r="A52" s="1" t="s">
        <v>30</v>
      </c>
      <c r="B52" s="61">
        <v>5404183.05</v>
      </c>
      <c r="C52" s="61">
        <v>1807639.57</v>
      </c>
      <c r="D52" s="62">
        <v>0</v>
      </c>
      <c r="E52" s="61"/>
      <c r="F52" s="61"/>
      <c r="G52" s="62"/>
      <c r="H52" s="2"/>
      <c r="I52" s="2"/>
      <c r="J52" s="2"/>
      <c r="K52" s="2"/>
      <c r="L52" s="3"/>
      <c r="M52" s="3"/>
      <c r="N52" s="3"/>
      <c r="O52" s="3"/>
    </row>
    <row r="53" spans="1:15" ht="15">
      <c r="A53" s="1" t="s">
        <v>66</v>
      </c>
      <c r="B53" s="61">
        <v>0</v>
      </c>
      <c r="C53" s="61">
        <v>0</v>
      </c>
      <c r="D53" s="62">
        <v>800783.72</v>
      </c>
      <c r="E53" s="61"/>
      <c r="F53" s="61"/>
      <c r="G53" s="62"/>
      <c r="H53" s="2"/>
      <c r="I53" s="2"/>
      <c r="J53" s="2"/>
      <c r="K53" s="2"/>
      <c r="L53" s="3"/>
      <c r="M53" s="3"/>
      <c r="N53" s="3"/>
      <c r="O53" s="3"/>
    </row>
    <row r="54" spans="1:15" ht="15">
      <c r="A54" s="47" t="s">
        <v>50</v>
      </c>
      <c r="B54" s="63">
        <f>B4+B5-B13+B37-B39-B43-B48</f>
        <v>17912735.979999993</v>
      </c>
      <c r="C54" s="63">
        <f>C4+C5-C13+C37-C39-C43-C48</f>
        <v>24022278.38999999</v>
      </c>
      <c r="D54" s="63">
        <f>D4+D5-D13+D37-D39-D43-D48</f>
        <v>25368546.06999999</v>
      </c>
      <c r="E54" s="63">
        <f aca="true" t="shared" si="9" ref="E54:M54">E42-E43-E48</f>
        <v>0</v>
      </c>
      <c r="F54" s="63">
        <f t="shared" si="9"/>
        <v>0</v>
      </c>
      <c r="G54" s="63">
        <f t="shared" si="9"/>
        <v>0</v>
      </c>
      <c r="H54" s="63">
        <f t="shared" si="9"/>
        <v>0</v>
      </c>
      <c r="I54" s="63">
        <f t="shared" si="9"/>
        <v>0</v>
      </c>
      <c r="J54" s="48">
        <f t="shared" si="9"/>
        <v>0</v>
      </c>
      <c r="K54" s="48">
        <f t="shared" si="9"/>
        <v>0</v>
      </c>
      <c r="L54" s="48">
        <f t="shared" si="9"/>
        <v>0</v>
      </c>
      <c r="M54" s="48">
        <f t="shared" si="9"/>
        <v>0</v>
      </c>
      <c r="N54" s="49">
        <f>M54</f>
        <v>0</v>
      </c>
      <c r="O54" s="49"/>
    </row>
    <row r="55" spans="1:15" ht="15">
      <c r="A55" s="66" t="s">
        <v>57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7" ht="15">
      <c r="C57" s="64"/>
    </row>
  </sheetData>
  <sheetProtection/>
  <mergeCells count="2">
    <mergeCell ref="A2:O2"/>
    <mergeCell ref="A55:O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2017-04-19T19:04:39Z</dcterms:modified>
  <cp:category/>
  <cp:version/>
  <cp:contentType/>
  <cp:contentStatus/>
</cp:coreProperties>
</file>