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4" i="1"/>
  <c r="H5"/>
  <c r="G13"/>
  <c r="G5"/>
  <c r="F5"/>
  <c r="E47"/>
  <c r="E42"/>
  <c r="E38"/>
  <c r="E36"/>
  <c r="E13"/>
  <c r="E5"/>
  <c r="D5" l="1"/>
  <c r="N34" l="1"/>
  <c r="N19"/>
  <c r="C5"/>
  <c r="N47"/>
  <c r="N42"/>
  <c r="M42"/>
  <c r="M38"/>
  <c r="M36"/>
  <c r="M13"/>
  <c r="M5"/>
  <c r="L5"/>
  <c r="K13"/>
  <c r="K5"/>
  <c r="J5"/>
  <c r="I13"/>
  <c r="I5"/>
  <c r="H13"/>
  <c r="N6"/>
  <c r="H47"/>
  <c r="I47"/>
  <c r="J47"/>
  <c r="K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F47"/>
  <c r="F42"/>
  <c r="F38"/>
  <c r="N26"/>
  <c r="F36"/>
  <c r="F13"/>
  <c r="C47"/>
  <c r="C42"/>
  <c r="C38"/>
  <c r="C36"/>
  <c r="C13"/>
  <c r="D13"/>
  <c r="N37"/>
  <c r="N39"/>
  <c r="N24"/>
  <c r="N30"/>
  <c r="D47"/>
  <c r="D42"/>
  <c r="D38"/>
  <c r="D36"/>
  <c r="N17"/>
  <c r="B47"/>
  <c r="B42"/>
  <c r="B38"/>
  <c r="B36"/>
  <c r="B13"/>
  <c r="B5"/>
  <c r="B50" l="1"/>
  <c r="N5"/>
  <c r="O6" s="1"/>
  <c r="N38"/>
  <c r="N36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0" s="1"/>
  <c r="N13"/>
  <c r="O10"/>
  <c r="O12"/>
  <c r="O8"/>
  <c r="O11"/>
  <c r="O9"/>
  <c r="O19" l="1"/>
  <c r="O34"/>
  <c r="C4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D4" l="1"/>
  <c r="D41" s="1"/>
  <c r="D50" l="1"/>
  <c r="E4"/>
  <c r="E41" s="1"/>
  <c r="F4" l="1"/>
  <c r="F41" s="1"/>
  <c r="E50"/>
  <c r="G41" l="1"/>
  <c r="G4"/>
  <c r="F50"/>
  <c r="K41"/>
  <c r="H4" l="1"/>
  <c r="H41" s="1"/>
  <c r="G50"/>
  <c r="K50"/>
  <c r="L41"/>
  <c r="H50" l="1"/>
  <c r="I4"/>
  <c r="I41" s="1"/>
  <c r="L50"/>
  <c r="J4" l="1"/>
  <c r="J41" s="1"/>
  <c r="J50" s="1"/>
  <c r="I50"/>
  <c r="M41"/>
  <c r="N4"/>
  <c r="M50" l="1"/>
  <c r="N50" s="1"/>
  <c r="N41"/>
</calcChain>
</file>

<file path=xl/sharedStrings.xml><?xml version="1.0" encoding="utf-8"?>
<sst xmlns="http://schemas.openxmlformats.org/spreadsheetml/2006/main" count="64" uniqueCount="63">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</sst>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8" borderId="12" xfId="0" applyNumberFormat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pane xSplit="1" ySplit="4" topLeftCell="E24" activePane="bottomRight" state="frozen"/>
      <selection pane="topRight" activeCell="B1" sqref="B1"/>
      <selection pane="bottomLeft" activeCell="A5" sqref="A5"/>
      <selection pane="bottomRight" activeCell="Q27" sqref="Q27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7" t="s">
        <v>44</v>
      </c>
      <c r="B4" s="18">
        <v>97540244.680000007</v>
      </c>
      <c r="C4" s="18">
        <f t="shared" ref="C4:K4" si="0">B41</f>
        <v>99760076.520000011</v>
      </c>
      <c r="D4" s="18">
        <f t="shared" si="0"/>
        <v>75769372.540000021</v>
      </c>
      <c r="E4" s="18">
        <f t="shared" si="0"/>
        <v>80058104.960000008</v>
      </c>
      <c r="F4" s="18">
        <f t="shared" si="0"/>
        <v>84183690.250000015</v>
      </c>
      <c r="G4" s="18">
        <f t="shared" si="0"/>
        <v>89205767.380000025</v>
      </c>
      <c r="H4" s="18">
        <f t="shared" si="0"/>
        <v>90961936.330000028</v>
      </c>
      <c r="I4" s="18">
        <f t="shared" si="0"/>
        <v>90966593.560000002</v>
      </c>
      <c r="J4" s="18">
        <f t="shared" si="0"/>
        <v>94533598.610000029</v>
      </c>
      <c r="K4" s="18">
        <f t="shared" si="0"/>
        <v>98226421.820000023</v>
      </c>
      <c r="L4" s="18"/>
      <c r="M4" s="18"/>
      <c r="N4" s="18">
        <f>M4</f>
        <v>0</v>
      </c>
      <c r="O4" s="19"/>
    </row>
    <row r="5" spans="1:15">
      <c r="A5" s="10" t="s">
        <v>0</v>
      </c>
      <c r="B5" s="51">
        <f>SUM(B8:B12)</f>
        <v>19826896.879999999</v>
      </c>
      <c r="C5" s="51">
        <f t="shared" ref="C5:H5" si="1">SUM(C6:C12)</f>
        <v>24605674.490000002</v>
      </c>
      <c r="D5" s="51">
        <f t="shared" si="1"/>
        <v>20472372.079999998</v>
      </c>
      <c r="E5" s="51">
        <f t="shared" si="1"/>
        <v>20391938.010000002</v>
      </c>
      <c r="F5" s="51">
        <f t="shared" si="1"/>
        <v>20501301.890000001</v>
      </c>
      <c r="G5" s="51">
        <f t="shared" si="1"/>
        <v>21128076.329999998</v>
      </c>
      <c r="H5" s="51">
        <f t="shared" si="1"/>
        <v>22623409.119999997</v>
      </c>
      <c r="I5" s="51">
        <f t="shared" ref="I5:M5" si="2">SUM(I6:I12)</f>
        <v>20151067.149999999</v>
      </c>
      <c r="J5" s="11">
        <f t="shared" si="2"/>
        <v>21230126.960000001</v>
      </c>
      <c r="K5" s="11">
        <f t="shared" si="2"/>
        <v>0</v>
      </c>
      <c r="L5" s="11">
        <f t="shared" si="2"/>
        <v>0</v>
      </c>
      <c r="M5" s="11">
        <f t="shared" si="2"/>
        <v>0</v>
      </c>
      <c r="N5" s="12">
        <f>SUM(B5:M5)</f>
        <v>190930862.91000003</v>
      </c>
      <c r="O5" s="12">
        <v>100</v>
      </c>
    </row>
    <row r="6" spans="1:15">
      <c r="A6" s="13" t="s">
        <v>59</v>
      </c>
      <c r="B6" s="14">
        <v>0</v>
      </c>
      <c r="C6" s="14">
        <v>63798.879999999997</v>
      </c>
      <c r="D6" s="14">
        <v>32384.1</v>
      </c>
      <c r="E6" s="14">
        <v>32163.8</v>
      </c>
      <c r="F6" s="14">
        <v>31943.5</v>
      </c>
      <c r="G6" s="14">
        <v>31767.26</v>
      </c>
      <c r="H6" s="14">
        <v>31723.200000000001</v>
      </c>
      <c r="I6" s="14">
        <v>31899.439999999999</v>
      </c>
      <c r="J6" s="14">
        <v>33529.660000000003</v>
      </c>
      <c r="K6" s="15"/>
      <c r="L6" s="15"/>
      <c r="M6" s="15"/>
      <c r="N6" s="15">
        <f t="shared" ref="N6" si="3">SUM(B6:M6)</f>
        <v>289209.84000000003</v>
      </c>
      <c r="O6" s="15">
        <f>(N6/N$5)*100</f>
        <v>0.1514735939450115</v>
      </c>
    </row>
    <row r="7" spans="1:15">
      <c r="A7" s="13" t="s">
        <v>60</v>
      </c>
      <c r="B7" s="14">
        <v>0</v>
      </c>
      <c r="C7" s="14">
        <v>2572272.2999999998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5"/>
      <c r="L7" s="15"/>
      <c r="M7" s="15"/>
      <c r="N7" s="15"/>
      <c r="O7" s="15"/>
    </row>
    <row r="8" spans="1:15">
      <c r="A8" s="13" t="s">
        <v>1</v>
      </c>
      <c r="B8" s="50">
        <v>15346599.98</v>
      </c>
      <c r="C8" s="50">
        <v>17416078.280000001</v>
      </c>
      <c r="D8" s="50">
        <v>16055030.109999999</v>
      </c>
      <c r="E8" s="50">
        <v>15943581.939999999</v>
      </c>
      <c r="F8" s="50">
        <v>15833622.67</v>
      </c>
      <c r="G8" s="14">
        <v>16290308.74</v>
      </c>
      <c r="H8" s="14">
        <v>16467348.48</v>
      </c>
      <c r="I8" s="14">
        <v>15244486.029999999</v>
      </c>
      <c r="J8" s="14">
        <v>16232579.65</v>
      </c>
      <c r="K8" s="15"/>
      <c r="L8" s="15"/>
      <c r="M8" s="15"/>
      <c r="N8" s="15">
        <f t="shared" ref="N8:N35" si="4">SUM(B8:M8)</f>
        <v>144829635.88</v>
      </c>
      <c r="O8" s="15">
        <f>(N8/N$5)*100</f>
        <v>75.854491868226148</v>
      </c>
    </row>
    <row r="9" spans="1:15">
      <c r="A9" s="13" t="s">
        <v>45</v>
      </c>
      <c r="B9" s="50">
        <v>449380.82</v>
      </c>
      <c r="C9" s="50">
        <v>595695.31999999995</v>
      </c>
      <c r="D9" s="50">
        <v>513297.62</v>
      </c>
      <c r="E9" s="50">
        <v>481541.05</v>
      </c>
      <c r="F9" s="50">
        <v>600131.43000000005</v>
      </c>
      <c r="G9" s="14">
        <v>649156.27</v>
      </c>
      <c r="H9" s="14">
        <v>660273.72</v>
      </c>
      <c r="I9" s="14">
        <v>599004.37</v>
      </c>
      <c r="J9" s="14">
        <v>630499.82999999996</v>
      </c>
      <c r="K9" s="15"/>
      <c r="L9" s="15"/>
      <c r="M9" s="15"/>
      <c r="N9" s="15">
        <f t="shared" si="4"/>
        <v>5178980.43</v>
      </c>
      <c r="O9" s="15">
        <f t="shared" ref="O9:O12" si="5">(N9/N$5)*100</f>
        <v>2.7124899301592951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>
        <v>0</v>
      </c>
      <c r="F10" s="14">
        <v>0</v>
      </c>
      <c r="G10" s="14">
        <v>120.47</v>
      </c>
      <c r="H10" s="14">
        <v>0</v>
      </c>
      <c r="I10" s="14">
        <v>0</v>
      </c>
      <c r="J10" s="14">
        <v>0</v>
      </c>
      <c r="K10" s="14"/>
      <c r="L10" s="14"/>
      <c r="M10" s="14"/>
      <c r="N10" s="16">
        <f t="shared" si="4"/>
        <v>1858.55</v>
      </c>
      <c r="O10" s="16">
        <f t="shared" si="5"/>
        <v>9.7341517849635099E-4</v>
      </c>
    </row>
    <row r="11" spans="1:15">
      <c r="A11" s="13" t="s">
        <v>3</v>
      </c>
      <c r="B11" s="50">
        <v>770435.61</v>
      </c>
      <c r="C11" s="50">
        <v>659845.03</v>
      </c>
      <c r="D11" s="50">
        <v>559476.14</v>
      </c>
      <c r="E11" s="14">
        <v>625273.18999999994</v>
      </c>
      <c r="F11" s="50">
        <v>704286.27</v>
      </c>
      <c r="G11" s="14">
        <v>693148.54</v>
      </c>
      <c r="H11" s="50">
        <v>790526.71</v>
      </c>
      <c r="I11" s="14">
        <v>752860.21</v>
      </c>
      <c r="J11" s="14">
        <v>809142.45</v>
      </c>
      <c r="K11" s="15"/>
      <c r="L11" s="15"/>
      <c r="M11" s="15"/>
      <c r="N11" s="15">
        <f>SUM(B11:M11)</f>
        <v>6364994.1500000004</v>
      </c>
      <c r="O11" s="15">
        <f t="shared" si="5"/>
        <v>3.3336643709614915</v>
      </c>
    </row>
    <row r="12" spans="1:15">
      <c r="A12" s="13" t="s">
        <v>4</v>
      </c>
      <c r="B12" s="50">
        <v>3260480.47</v>
      </c>
      <c r="C12" s="50">
        <v>3296246.6</v>
      </c>
      <c r="D12" s="50">
        <v>3312184.11</v>
      </c>
      <c r="E12" s="50">
        <v>3309378.03</v>
      </c>
      <c r="F12" s="50">
        <v>3331318.02</v>
      </c>
      <c r="G12" s="14">
        <v>3463575.05</v>
      </c>
      <c r="H12" s="50">
        <v>4673537.01</v>
      </c>
      <c r="I12" s="14">
        <v>3522817.1</v>
      </c>
      <c r="J12" s="14">
        <v>3524375.37</v>
      </c>
      <c r="K12" s="15"/>
      <c r="L12" s="15"/>
      <c r="M12" s="15"/>
      <c r="N12" s="15">
        <f t="shared" si="4"/>
        <v>31693911.760000002</v>
      </c>
      <c r="O12" s="15">
        <f t="shared" si="5"/>
        <v>16.599679735873664</v>
      </c>
    </row>
    <row r="13" spans="1:15">
      <c r="A13" s="38" t="s">
        <v>5</v>
      </c>
      <c r="B13" s="52">
        <f>SUM(B14:B35)</f>
        <v>17585578.209999997</v>
      </c>
      <c r="C13" s="52">
        <f t="shared" ref="C13:E13" si="6">SUM(C14:C35)</f>
        <v>48586397.25</v>
      </c>
      <c r="D13" s="52">
        <f t="shared" si="6"/>
        <v>16239472.040000001</v>
      </c>
      <c r="E13" s="52">
        <f t="shared" si="6"/>
        <v>16219112.810000001</v>
      </c>
      <c r="F13" s="52">
        <f t="shared" ref="F13:M13" si="7">SUM(F14:F35)</f>
        <v>15529379.6</v>
      </c>
      <c r="G13" s="52">
        <f t="shared" si="7"/>
        <v>19375799.940000001</v>
      </c>
      <c r="H13" s="52">
        <f>SUM(H14:H35)</f>
        <v>22565980.980000004</v>
      </c>
      <c r="I13" s="52">
        <f>SUM(I14:I35)</f>
        <v>16636913.429999998</v>
      </c>
      <c r="J13" s="52">
        <f t="shared" si="7"/>
        <v>17538676.210000001</v>
      </c>
      <c r="K13" s="52">
        <f t="shared" si="7"/>
        <v>0</v>
      </c>
      <c r="L13" s="52">
        <f t="shared" si="7"/>
        <v>0</v>
      </c>
      <c r="M13" s="52">
        <f t="shared" si="7"/>
        <v>0</v>
      </c>
      <c r="N13" s="39">
        <f t="shared" si="4"/>
        <v>190277310.47</v>
      </c>
      <c r="O13" s="39">
        <v>100</v>
      </c>
    </row>
    <row r="14" spans="1:15">
      <c r="A14" s="40" t="s">
        <v>6</v>
      </c>
      <c r="B14" s="53">
        <v>819029.9</v>
      </c>
      <c r="C14" s="53">
        <v>816332.52</v>
      </c>
      <c r="D14" s="53">
        <v>815967.25</v>
      </c>
      <c r="E14" s="53">
        <v>817026.52</v>
      </c>
      <c r="F14" s="53">
        <v>819912.16</v>
      </c>
      <c r="G14" s="41">
        <v>870584.8</v>
      </c>
      <c r="H14" s="41">
        <v>870335.8</v>
      </c>
      <c r="I14" s="41">
        <v>873454.51</v>
      </c>
      <c r="J14" s="41">
        <v>900963.49</v>
      </c>
      <c r="K14" s="42"/>
      <c r="L14" s="42"/>
      <c r="M14" s="42"/>
      <c r="N14" s="42">
        <f t="shared" si="4"/>
        <v>7603606.9500000002</v>
      </c>
      <c r="O14" s="42">
        <f>(N14/N$13)*100</f>
        <v>3.9960660213340673</v>
      </c>
    </row>
    <row r="15" spans="1:15">
      <c r="A15" s="40" t="s">
        <v>7</v>
      </c>
      <c r="B15" s="53">
        <v>35000</v>
      </c>
      <c r="C15" s="53">
        <v>165000</v>
      </c>
      <c r="D15" s="53">
        <v>6053.69</v>
      </c>
      <c r="E15" s="54">
        <v>10909.6</v>
      </c>
      <c r="F15" s="53">
        <v>132960.04999999999</v>
      </c>
      <c r="G15" s="41">
        <v>0</v>
      </c>
      <c r="H15" s="41">
        <v>124030.59</v>
      </c>
      <c r="I15" s="41">
        <v>208686.68</v>
      </c>
      <c r="J15" s="41">
        <v>8349.26</v>
      </c>
      <c r="K15" s="42"/>
      <c r="L15" s="42"/>
      <c r="M15" s="42"/>
      <c r="N15" s="42">
        <f t="shared" si="4"/>
        <v>690989.86999999988</v>
      </c>
      <c r="O15" s="42">
        <f t="shared" ref="O15:O35" si="8">(N15/N$13)*100</f>
        <v>0.36314885274192721</v>
      </c>
    </row>
    <row r="16" spans="1:15">
      <c r="A16" s="40" t="s">
        <v>8</v>
      </c>
      <c r="B16" s="53">
        <v>49801.99</v>
      </c>
      <c r="C16" s="53">
        <v>72754.86</v>
      </c>
      <c r="D16" s="53">
        <v>71768.94</v>
      </c>
      <c r="E16" s="53">
        <v>68430.27</v>
      </c>
      <c r="F16" s="53">
        <v>62778.3</v>
      </c>
      <c r="G16" s="41">
        <v>60995.02</v>
      </c>
      <c r="H16" s="41">
        <v>67110.880000000005</v>
      </c>
      <c r="I16" s="41">
        <v>66073.78</v>
      </c>
      <c r="J16" s="41">
        <v>66986.14</v>
      </c>
      <c r="K16" s="42"/>
      <c r="L16" s="42"/>
      <c r="M16" s="42"/>
      <c r="N16" s="42">
        <f t="shared" si="4"/>
        <v>586700.18000000005</v>
      </c>
      <c r="O16" s="42">
        <f t="shared" si="8"/>
        <v>0.3083395379884255</v>
      </c>
    </row>
    <row r="17" spans="1:15">
      <c r="A17" s="40" t="s">
        <v>51</v>
      </c>
      <c r="B17" s="53">
        <v>42463.99</v>
      </c>
      <c r="C17" s="53">
        <v>42463.99</v>
      </c>
      <c r="D17" s="53">
        <v>42901.760000000002</v>
      </c>
      <c r="E17" s="53">
        <v>42463.99</v>
      </c>
      <c r="F17" s="53">
        <v>42566.19</v>
      </c>
      <c r="G17" s="41">
        <v>42595.32</v>
      </c>
      <c r="H17" s="41">
        <v>40783.5</v>
      </c>
      <c r="I17" s="41">
        <v>42463.99</v>
      </c>
      <c r="J17" s="41">
        <v>42741.39</v>
      </c>
      <c r="K17" s="42"/>
      <c r="L17" s="42"/>
      <c r="M17" s="42"/>
      <c r="N17" s="42">
        <f t="shared" ref="N17" si="9">SUM(B17:M17)</f>
        <v>381444.12</v>
      </c>
      <c r="O17" s="42">
        <f t="shared" ref="O17" si="10">(N17/N$13)*100</f>
        <v>0.20046747510662355</v>
      </c>
    </row>
    <row r="18" spans="1:15">
      <c r="A18" s="40" t="s">
        <v>9</v>
      </c>
      <c r="B18" s="54">
        <v>0</v>
      </c>
      <c r="C18" s="54">
        <v>23618.68</v>
      </c>
      <c r="D18" s="54">
        <v>19186.669999999998</v>
      </c>
      <c r="E18" s="54">
        <v>12827.99</v>
      </c>
      <c r="F18" s="54">
        <v>13541.67</v>
      </c>
      <c r="G18" s="41">
        <v>11683.33</v>
      </c>
      <c r="H18" s="41">
        <v>17785.82</v>
      </c>
      <c r="I18" s="41">
        <v>56815</v>
      </c>
      <c r="J18" s="41">
        <v>65270.01</v>
      </c>
      <c r="K18" s="42"/>
      <c r="L18" s="42"/>
      <c r="M18" s="42"/>
      <c r="N18" s="42">
        <f t="shared" si="4"/>
        <v>220729.17</v>
      </c>
      <c r="O18" s="42">
        <f t="shared" si="8"/>
        <v>0.11600393628372269</v>
      </c>
    </row>
    <row r="19" spans="1:15">
      <c r="A19" s="40" t="s">
        <v>61</v>
      </c>
      <c r="B19" s="54">
        <v>0</v>
      </c>
      <c r="C19" s="54">
        <v>2196673.7999999998</v>
      </c>
      <c r="D19" s="54">
        <v>422021.94</v>
      </c>
      <c r="E19" s="54">
        <v>80887.88</v>
      </c>
      <c r="F19" s="54">
        <v>47414.39</v>
      </c>
      <c r="G19" s="41">
        <v>2893368.64</v>
      </c>
      <c r="H19" s="41">
        <v>731042.7</v>
      </c>
      <c r="I19" s="41">
        <v>205710.56</v>
      </c>
      <c r="J19" s="41">
        <v>980738.93</v>
      </c>
      <c r="K19" s="42"/>
      <c r="L19" s="42"/>
      <c r="M19" s="42"/>
      <c r="N19" s="42">
        <f t="shared" si="4"/>
        <v>7557858.8399999999</v>
      </c>
      <c r="O19" s="42">
        <f t="shared" si="8"/>
        <v>3.9720231599508584</v>
      </c>
    </row>
    <row r="20" spans="1:15">
      <c r="A20" s="40" t="s">
        <v>10</v>
      </c>
      <c r="B20" s="53">
        <v>679.74</v>
      </c>
      <c r="C20" s="54">
        <v>0</v>
      </c>
      <c r="D20" s="54">
        <v>0</v>
      </c>
      <c r="E20" s="53">
        <v>4601.18</v>
      </c>
      <c r="F20" s="54">
        <v>0</v>
      </c>
      <c r="G20" s="41">
        <v>12433.78</v>
      </c>
      <c r="H20" s="41">
        <v>3400047.28</v>
      </c>
      <c r="I20" s="41">
        <v>9418.08</v>
      </c>
      <c r="J20" s="41">
        <v>13301.06</v>
      </c>
      <c r="K20" s="43"/>
      <c r="L20" s="43"/>
      <c r="M20" s="43"/>
      <c r="N20" s="43">
        <f t="shared" si="4"/>
        <v>3440481.12</v>
      </c>
      <c r="O20" s="43">
        <f t="shared" si="8"/>
        <v>1.8081405037215104</v>
      </c>
    </row>
    <row r="21" spans="1:15">
      <c r="A21" s="40" t="s">
        <v>11</v>
      </c>
      <c r="B21" s="54">
        <v>0</v>
      </c>
      <c r="C21" s="54">
        <v>0</v>
      </c>
      <c r="D21" s="54">
        <v>9320.6</v>
      </c>
      <c r="E21" s="54">
        <v>4800</v>
      </c>
      <c r="F21" s="54">
        <v>22617.8</v>
      </c>
      <c r="G21" s="41">
        <v>5290.85</v>
      </c>
      <c r="H21" s="41">
        <v>3874.8</v>
      </c>
      <c r="I21" s="41">
        <v>1430</v>
      </c>
      <c r="J21" s="41">
        <v>844.7</v>
      </c>
      <c r="K21" s="42"/>
      <c r="L21" s="42"/>
      <c r="M21" s="42"/>
      <c r="N21" s="42">
        <f t="shared" si="4"/>
        <v>48178.75</v>
      </c>
      <c r="O21" s="42">
        <f t="shared" si="8"/>
        <v>2.53202811627906E-2</v>
      </c>
    </row>
    <row r="22" spans="1:15">
      <c r="A22" s="40" t="s">
        <v>12</v>
      </c>
      <c r="B22" s="53">
        <v>1010.12</v>
      </c>
      <c r="C22" s="53">
        <v>479129.46</v>
      </c>
      <c r="D22" s="53">
        <v>82628.19</v>
      </c>
      <c r="E22" s="53">
        <v>17289.59</v>
      </c>
      <c r="F22" s="54">
        <v>122241.39</v>
      </c>
      <c r="G22" s="41">
        <v>9538.94</v>
      </c>
      <c r="H22" s="41">
        <v>6172.36</v>
      </c>
      <c r="I22" s="41">
        <v>119007.2</v>
      </c>
      <c r="J22" s="41">
        <v>27440</v>
      </c>
      <c r="K22" s="42"/>
      <c r="L22" s="42"/>
      <c r="M22" s="42"/>
      <c r="N22" s="42">
        <f t="shared" si="4"/>
        <v>864457.24999999988</v>
      </c>
      <c r="O22" s="42">
        <f t="shared" si="8"/>
        <v>0.4543144150317881</v>
      </c>
    </row>
    <row r="23" spans="1:15">
      <c r="A23" s="40" t="s">
        <v>13</v>
      </c>
      <c r="B23" s="53">
        <v>1934183.23</v>
      </c>
      <c r="C23" s="54">
        <v>0</v>
      </c>
      <c r="D23" s="53">
        <v>244166.17</v>
      </c>
      <c r="E23" s="54">
        <v>14837.07</v>
      </c>
      <c r="F23" s="53">
        <v>6101.18</v>
      </c>
      <c r="G23" s="41">
        <v>39097.379999999997</v>
      </c>
      <c r="H23" s="41">
        <v>4701.76</v>
      </c>
      <c r="I23" s="41">
        <v>151.71</v>
      </c>
      <c r="J23" s="41">
        <v>0</v>
      </c>
      <c r="K23" s="43"/>
      <c r="L23" s="42"/>
      <c r="M23" s="43"/>
      <c r="N23" s="43">
        <f t="shared" si="4"/>
        <v>2243238.4999999995</v>
      </c>
      <c r="O23" s="43">
        <f t="shared" si="8"/>
        <v>1.1789311581391513</v>
      </c>
    </row>
    <row r="24" spans="1:15">
      <c r="A24" s="40" t="s">
        <v>52</v>
      </c>
      <c r="B24" s="53">
        <v>138266.34</v>
      </c>
      <c r="C24" s="53">
        <v>114069.72</v>
      </c>
      <c r="D24" s="53">
        <v>29434.5</v>
      </c>
      <c r="E24" s="53">
        <v>70905.820000000007</v>
      </c>
      <c r="F24" s="54">
        <v>0</v>
      </c>
      <c r="G24" s="41">
        <v>31198.560000000001</v>
      </c>
      <c r="H24" s="41">
        <v>24817.040000000001</v>
      </c>
      <c r="I24" s="41">
        <v>0</v>
      </c>
      <c r="J24" s="41">
        <v>0</v>
      </c>
      <c r="K24" s="42"/>
      <c r="L24" s="42"/>
      <c r="M24" s="42"/>
      <c r="N24" s="43">
        <f t="shared" ref="N24" si="11">SUM(B24:M24)</f>
        <v>408691.98</v>
      </c>
      <c r="O24" s="43">
        <f t="shared" ref="O24" si="12">(N24/N$13)*100</f>
        <v>0.21478755348732775</v>
      </c>
    </row>
    <row r="25" spans="1:15">
      <c r="A25" s="40" t="s">
        <v>14</v>
      </c>
      <c r="B25" s="53">
        <v>9985263.7799999993</v>
      </c>
      <c r="C25" s="53">
        <v>10087528.460000001</v>
      </c>
      <c r="D25" s="53">
        <v>10010642.32</v>
      </c>
      <c r="E25" s="53">
        <v>10062586.9</v>
      </c>
      <c r="F25" s="53">
        <v>10257382.25</v>
      </c>
      <c r="G25" s="41">
        <v>10778937.9</v>
      </c>
      <c r="H25" s="41">
        <v>10788174.25</v>
      </c>
      <c r="I25" s="41">
        <v>10759836.4</v>
      </c>
      <c r="J25" s="41">
        <v>10700087.310000001</v>
      </c>
      <c r="K25" s="42"/>
      <c r="L25" s="42"/>
      <c r="M25" s="42"/>
      <c r="N25" s="42">
        <f t="shared" si="4"/>
        <v>93430439.570000008</v>
      </c>
      <c r="O25" s="42">
        <f t="shared" si="8"/>
        <v>49.102249416506588</v>
      </c>
    </row>
    <row r="26" spans="1:15">
      <c r="A26" s="40" t="s">
        <v>58</v>
      </c>
      <c r="B26" s="54">
        <v>259331.81</v>
      </c>
      <c r="C26" s="54">
        <v>259646.66</v>
      </c>
      <c r="D26" s="54">
        <v>262961.52</v>
      </c>
      <c r="E26" s="54">
        <v>293994.28999999998</v>
      </c>
      <c r="F26" s="53">
        <v>281523.88</v>
      </c>
      <c r="G26" s="41">
        <v>282559.92</v>
      </c>
      <c r="H26" s="41">
        <v>283020.5</v>
      </c>
      <c r="I26" s="41">
        <v>283856.34999999998</v>
      </c>
      <c r="J26" s="41">
        <v>287015.40000000002</v>
      </c>
      <c r="K26" s="42"/>
      <c r="L26" s="42"/>
      <c r="M26" s="42"/>
      <c r="N26" s="42">
        <f t="shared" ref="N26" si="13">SUM(B26:M26)</f>
        <v>2493910.33</v>
      </c>
      <c r="O26" s="42">
        <f t="shared" ref="O26" si="14">(N26/N$13)*100</f>
        <v>1.3106714215372524</v>
      </c>
    </row>
    <row r="27" spans="1:15">
      <c r="A27" s="40" t="s">
        <v>46</v>
      </c>
      <c r="B27" s="54">
        <v>0</v>
      </c>
      <c r="C27" s="54">
        <v>2373.39</v>
      </c>
      <c r="D27" s="54">
        <v>0</v>
      </c>
      <c r="E27" s="54">
        <v>2030.18</v>
      </c>
      <c r="F27" s="54">
        <v>0</v>
      </c>
      <c r="G27" s="54">
        <v>0</v>
      </c>
      <c r="H27" s="41">
        <v>0</v>
      </c>
      <c r="I27" s="41">
        <v>0</v>
      </c>
      <c r="J27" s="41">
        <v>0</v>
      </c>
      <c r="K27" s="41"/>
      <c r="L27" s="41"/>
      <c r="M27" s="41"/>
      <c r="N27" s="43">
        <f t="shared" si="4"/>
        <v>4403.57</v>
      </c>
      <c r="O27" s="43">
        <f t="shared" si="8"/>
        <v>2.3142906472257956E-3</v>
      </c>
    </row>
    <row r="28" spans="1:15">
      <c r="A28" s="40" t="s">
        <v>15</v>
      </c>
      <c r="B28" s="53">
        <v>1308564.43</v>
      </c>
      <c r="C28" s="53">
        <v>1447677.85</v>
      </c>
      <c r="D28" s="53">
        <v>1413955.18</v>
      </c>
      <c r="E28" s="53">
        <v>1422521.04</v>
      </c>
      <c r="F28" s="53">
        <v>1440071.44</v>
      </c>
      <c r="G28" s="41">
        <v>1521267.62</v>
      </c>
      <c r="H28" s="41">
        <v>1519096.66</v>
      </c>
      <c r="I28" s="41">
        <v>1479912.21</v>
      </c>
      <c r="J28" s="41">
        <v>1530993.8</v>
      </c>
      <c r="K28" s="42"/>
      <c r="L28" s="42"/>
      <c r="M28" s="42"/>
      <c r="N28" s="42">
        <f t="shared" si="4"/>
        <v>13084060.23</v>
      </c>
      <c r="O28" s="42">
        <f t="shared" si="8"/>
        <v>6.8763113151438491</v>
      </c>
    </row>
    <row r="29" spans="1:15">
      <c r="A29" s="40" t="s">
        <v>16</v>
      </c>
      <c r="B29" s="53">
        <v>18387.349999999999</v>
      </c>
      <c r="C29" s="53">
        <v>184196.51</v>
      </c>
      <c r="D29" s="53">
        <v>401453.71</v>
      </c>
      <c r="E29" s="53">
        <v>400582.1</v>
      </c>
      <c r="F29" s="53">
        <v>498880.21</v>
      </c>
      <c r="G29" s="41">
        <v>492250.35</v>
      </c>
      <c r="H29" s="65">
        <v>411131.26</v>
      </c>
      <c r="I29" s="41">
        <v>426470.27</v>
      </c>
      <c r="J29" s="41">
        <v>573714.24</v>
      </c>
      <c r="K29" s="42"/>
      <c r="L29" s="42"/>
      <c r="M29" s="42"/>
      <c r="N29" s="42">
        <f t="shared" si="4"/>
        <v>3407066</v>
      </c>
      <c r="O29" s="42">
        <f t="shared" si="8"/>
        <v>1.7905792296434493</v>
      </c>
    </row>
    <row r="30" spans="1:15">
      <c r="A30" s="40" t="s">
        <v>53</v>
      </c>
      <c r="B30" s="53">
        <v>26382.84</v>
      </c>
      <c r="C30" s="53">
        <v>29176.45</v>
      </c>
      <c r="D30" s="53">
        <v>29176.35</v>
      </c>
      <c r="E30" s="53">
        <v>28198.720000000001</v>
      </c>
      <c r="F30" s="53">
        <v>28198.720000000001</v>
      </c>
      <c r="G30" s="41">
        <v>28198.720000000001</v>
      </c>
      <c r="H30" s="41">
        <v>40213.83</v>
      </c>
      <c r="I30" s="41">
        <v>35634.519999999997</v>
      </c>
      <c r="J30" s="41">
        <v>49844.44</v>
      </c>
      <c r="K30" s="42"/>
      <c r="L30" s="42"/>
      <c r="M30" s="42"/>
      <c r="N30" s="42">
        <f t="shared" ref="N30" si="15">SUM(B30:M30)</f>
        <v>295024.58999999997</v>
      </c>
      <c r="O30" s="42">
        <f t="shared" ref="O30" si="16">(N30/N$13)*100</f>
        <v>0.15504980035258323</v>
      </c>
    </row>
    <row r="31" spans="1:15" ht="15.75" customHeight="1">
      <c r="A31" s="40" t="s">
        <v>17</v>
      </c>
      <c r="B31" s="54">
        <v>2160480.4700000002</v>
      </c>
      <c r="C31" s="54">
        <v>2096246.6</v>
      </c>
      <c r="D31" s="54">
        <v>2087879.98</v>
      </c>
      <c r="E31" s="54">
        <v>2009647.08</v>
      </c>
      <c r="F31" s="54">
        <v>1645385.62</v>
      </c>
      <c r="G31" s="41">
        <v>1684816.98</v>
      </c>
      <c r="H31" s="41">
        <v>3300322.35</v>
      </c>
      <c r="I31" s="41">
        <v>1973968.1</v>
      </c>
      <c r="J31" s="41">
        <v>1747129.56</v>
      </c>
      <c r="K31" s="43"/>
      <c r="L31" s="43"/>
      <c r="M31" s="43"/>
      <c r="N31" s="43">
        <f t="shared" si="4"/>
        <v>18705876.739999998</v>
      </c>
      <c r="O31" s="43">
        <f t="shared" si="8"/>
        <v>9.830849875791813</v>
      </c>
    </row>
    <row r="32" spans="1:15" ht="15.75" customHeight="1">
      <c r="A32" s="40" t="s">
        <v>18</v>
      </c>
      <c r="B32" s="54">
        <v>0</v>
      </c>
      <c r="C32" s="54">
        <v>29051.919999999998</v>
      </c>
      <c r="D32" s="54">
        <v>21511.7</v>
      </c>
      <c r="E32" s="54">
        <v>35658.11</v>
      </c>
      <c r="F32" s="54">
        <v>43876.49</v>
      </c>
      <c r="G32" s="41">
        <v>35050.1</v>
      </c>
      <c r="H32" s="41">
        <v>45564.55</v>
      </c>
      <c r="I32" s="41">
        <v>30381.51</v>
      </c>
      <c r="J32" s="41">
        <v>50308.160000000003</v>
      </c>
      <c r="K32" s="42"/>
      <c r="L32" s="42"/>
      <c r="M32" s="42"/>
      <c r="N32" s="42">
        <f t="shared" si="4"/>
        <v>291402.54000000004</v>
      </c>
      <c r="O32" s="42">
        <f t="shared" si="8"/>
        <v>0.1531462365534875</v>
      </c>
    </row>
    <row r="33" spans="1:16">
      <c r="A33" s="40" t="s">
        <v>19</v>
      </c>
      <c r="B33" s="53">
        <v>786062.93</v>
      </c>
      <c r="C33" s="53">
        <v>13869.12</v>
      </c>
      <c r="D33" s="54">
        <v>208500</v>
      </c>
      <c r="E33" s="54">
        <v>0</v>
      </c>
      <c r="F33" s="54">
        <v>0</v>
      </c>
      <c r="G33" s="54">
        <v>0</v>
      </c>
      <c r="H33" s="41">
        <v>0</v>
      </c>
      <c r="I33" s="41">
        <v>0</v>
      </c>
      <c r="J33" s="41">
        <v>0</v>
      </c>
      <c r="K33" s="41"/>
      <c r="L33" s="41"/>
      <c r="M33" s="41"/>
      <c r="N33" s="43">
        <f t="shared" si="4"/>
        <v>1008432.05</v>
      </c>
      <c r="O33" s="43">
        <f t="shared" si="8"/>
        <v>0.52998018918235346</v>
      </c>
    </row>
    <row r="34" spans="1:16" ht="15.75" customHeight="1">
      <c r="A34" s="40" t="s">
        <v>20</v>
      </c>
      <c r="B34" s="54">
        <v>20669.29</v>
      </c>
      <c r="C34" s="54">
        <v>526587.26</v>
      </c>
      <c r="D34" s="54">
        <v>59941.57</v>
      </c>
      <c r="E34" s="54">
        <v>818914.48</v>
      </c>
      <c r="F34" s="54">
        <v>63927.86</v>
      </c>
      <c r="G34" s="41">
        <v>575931.73</v>
      </c>
      <c r="H34" s="41">
        <v>887755.05</v>
      </c>
      <c r="I34" s="41">
        <v>63642.559999999998</v>
      </c>
      <c r="J34" s="41">
        <v>492948.32</v>
      </c>
      <c r="K34" s="42"/>
      <c r="L34" s="42"/>
      <c r="M34" s="42"/>
      <c r="N34" s="42">
        <f t="shared" ref="N34" si="17">SUM(B34:M34)</f>
        <v>3510318.12</v>
      </c>
      <c r="O34" s="42">
        <f t="shared" ref="O34" si="18">(N34/N$13)*100</f>
        <v>1.8448432507949777</v>
      </c>
      <c r="P34" s="9"/>
    </row>
    <row r="35" spans="1:16" ht="15.75" customHeight="1">
      <c r="A35" s="40" t="s">
        <v>62</v>
      </c>
      <c r="B35" s="54">
        <v>0</v>
      </c>
      <c r="C35" s="54">
        <v>30000000</v>
      </c>
      <c r="D35" s="54">
        <v>0</v>
      </c>
      <c r="E35" s="54">
        <v>0</v>
      </c>
      <c r="F35" s="54">
        <v>0</v>
      </c>
      <c r="G35" s="41">
        <v>0</v>
      </c>
      <c r="H35" s="41">
        <v>0</v>
      </c>
      <c r="I35" s="41">
        <v>0</v>
      </c>
      <c r="J35" s="41">
        <v>0</v>
      </c>
      <c r="K35" s="42"/>
      <c r="L35" s="42"/>
      <c r="M35" s="42"/>
      <c r="N35" s="42">
        <f t="shared" si="4"/>
        <v>30000000</v>
      </c>
      <c r="O35" s="42">
        <f t="shared" si="8"/>
        <v>15.766462078898231</v>
      </c>
      <c r="P35" s="9"/>
    </row>
    <row r="36" spans="1:16">
      <c r="A36" s="21" t="s">
        <v>21</v>
      </c>
      <c r="B36" s="55">
        <f t="shared" ref="B36:G36" si="19">SUM(B37)</f>
        <v>4152967.17</v>
      </c>
      <c r="C36" s="55">
        <f t="shared" si="19"/>
        <v>3700784.14</v>
      </c>
      <c r="D36" s="55">
        <f t="shared" si="19"/>
        <v>6096376.3899999997</v>
      </c>
      <c r="E36" s="55">
        <f t="shared" si="19"/>
        <v>3772749.5</v>
      </c>
      <c r="F36" s="55">
        <f t="shared" si="19"/>
        <v>3805659.19</v>
      </c>
      <c r="G36" s="55">
        <f t="shared" si="19"/>
        <v>5326212.6500000004</v>
      </c>
      <c r="H36" s="55">
        <f t="shared" ref="H36" si="20">SUM(H37)</f>
        <v>4988842.0199999996</v>
      </c>
      <c r="I36" s="55">
        <f t="shared" ref="I36" si="21">SUM(I37)</f>
        <v>4023550.68</v>
      </c>
      <c r="J36" s="22">
        <f t="shared" ref="J36" si="22">SUM(J37)</f>
        <v>4085248.92</v>
      </c>
      <c r="K36" s="22">
        <f t="shared" ref="K36" si="23">SUM(K37)</f>
        <v>0</v>
      </c>
      <c r="L36" s="22">
        <f t="shared" ref="L36:M36" si="24">SUM(L37)</f>
        <v>0</v>
      </c>
      <c r="M36" s="22">
        <f t="shared" si="24"/>
        <v>0</v>
      </c>
      <c r="N36" s="23">
        <f>SUM(B36:M36)</f>
        <v>39952390.660000004</v>
      </c>
      <c r="O36" s="23">
        <v>100</v>
      </c>
    </row>
    <row r="37" spans="1:16">
      <c r="A37" s="24" t="s">
        <v>22</v>
      </c>
      <c r="B37" s="56">
        <v>4152967.17</v>
      </c>
      <c r="C37" s="56">
        <v>3700784.14</v>
      </c>
      <c r="D37" s="56">
        <v>6096376.3899999997</v>
      </c>
      <c r="E37" s="56">
        <v>3772749.5</v>
      </c>
      <c r="F37" s="56">
        <v>3805659.19</v>
      </c>
      <c r="G37" s="25">
        <v>5326212.6500000004</v>
      </c>
      <c r="H37" s="25">
        <v>4988842.0199999996</v>
      </c>
      <c r="I37" s="25">
        <v>4023550.68</v>
      </c>
      <c r="J37" s="25">
        <v>4085248.92</v>
      </c>
      <c r="K37" s="26"/>
      <c r="L37" s="26"/>
      <c r="M37" s="26"/>
      <c r="N37" s="26">
        <f>SUM(B37:M37)</f>
        <v>39952390.660000004</v>
      </c>
      <c r="O37" s="26">
        <v>100</v>
      </c>
    </row>
    <row r="38" spans="1:16">
      <c r="A38" s="27" t="s">
        <v>23</v>
      </c>
      <c r="B38" s="57">
        <f t="shared" ref="B38:G38" si="25">SUM(B39:B40)</f>
        <v>4174454</v>
      </c>
      <c r="C38" s="57">
        <f t="shared" si="25"/>
        <v>3710765.36</v>
      </c>
      <c r="D38" s="57">
        <f t="shared" si="25"/>
        <v>6040544.0099999998</v>
      </c>
      <c r="E38" s="57">
        <f t="shared" si="25"/>
        <v>3819989.41</v>
      </c>
      <c r="F38" s="57">
        <f t="shared" si="25"/>
        <v>3755504.35</v>
      </c>
      <c r="G38" s="57">
        <f t="shared" si="25"/>
        <v>5322320.09</v>
      </c>
      <c r="H38" s="57">
        <f t="shared" ref="H38" si="26">SUM(H39:H40)</f>
        <v>5041612.93</v>
      </c>
      <c r="I38" s="57">
        <f t="shared" ref="I38" si="27">SUM(I39:I40)</f>
        <v>3970699.35</v>
      </c>
      <c r="J38" s="28">
        <f t="shared" ref="J38" si="28">SUM(J39:J40)</f>
        <v>4083876.46</v>
      </c>
      <c r="K38" s="28">
        <f t="shared" ref="K38" si="29">SUM(K39:K40)</f>
        <v>0</v>
      </c>
      <c r="L38" s="28">
        <f t="shared" ref="L38:M38" si="30">SUM(L39:L40)</f>
        <v>0</v>
      </c>
      <c r="M38" s="28">
        <f t="shared" si="30"/>
        <v>0</v>
      </c>
      <c r="N38" s="29">
        <f>SUM(B38:M38)</f>
        <v>39919765.960000001</v>
      </c>
      <c r="O38" s="29">
        <v>100</v>
      </c>
    </row>
    <row r="39" spans="1:16">
      <c r="A39" s="30" t="s">
        <v>22</v>
      </c>
      <c r="B39" s="58">
        <v>4174454</v>
      </c>
      <c r="C39" s="58">
        <v>3710765.36</v>
      </c>
      <c r="D39" s="58">
        <v>6040544.0099999998</v>
      </c>
      <c r="E39" s="58">
        <v>3819989.41</v>
      </c>
      <c r="F39" s="58">
        <v>3755504.35</v>
      </c>
      <c r="G39" s="31">
        <v>5322320.09</v>
      </c>
      <c r="H39" s="31">
        <v>5041612.93</v>
      </c>
      <c r="I39" s="31">
        <v>3970699.35</v>
      </c>
      <c r="J39" s="31">
        <v>4083876.46</v>
      </c>
      <c r="K39" s="32"/>
      <c r="L39" s="32"/>
      <c r="M39" s="32"/>
      <c r="N39" s="32">
        <f>SUM(B39:M39)</f>
        <v>39919765.960000001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/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59">
        <f t="shared" ref="B41:M41" si="31">B4+B5-B13+B36-B38</f>
        <v>99760076.520000011</v>
      </c>
      <c r="C41" s="59">
        <f t="shared" si="31"/>
        <v>75769372.540000021</v>
      </c>
      <c r="D41" s="59">
        <f t="shared" si="31"/>
        <v>80058104.960000008</v>
      </c>
      <c r="E41" s="59">
        <f t="shared" si="31"/>
        <v>84183690.250000015</v>
      </c>
      <c r="F41" s="59">
        <f t="shared" si="31"/>
        <v>89205767.380000025</v>
      </c>
      <c r="G41" s="59">
        <f t="shared" si="31"/>
        <v>90961936.330000028</v>
      </c>
      <c r="H41" s="59">
        <f t="shared" si="31"/>
        <v>90966593.560000002</v>
      </c>
      <c r="I41" s="59">
        <f t="shared" si="31"/>
        <v>94533598.610000029</v>
      </c>
      <c r="J41" s="35">
        <f t="shared" si="31"/>
        <v>98226421.820000023</v>
      </c>
      <c r="K41" s="35">
        <f t="shared" si="31"/>
        <v>98226421.820000023</v>
      </c>
      <c r="L41" s="35">
        <f t="shared" si="31"/>
        <v>0</v>
      </c>
      <c r="M41" s="35">
        <f t="shared" si="31"/>
        <v>0</v>
      </c>
      <c r="N41" s="35">
        <f>M41</f>
        <v>0</v>
      </c>
      <c r="O41" s="36"/>
    </row>
    <row r="42" spans="1:16">
      <c r="A42" s="6" t="s">
        <v>24</v>
      </c>
      <c r="B42" s="60">
        <f t="shared" ref="B42:G42" si="32">SUM(B43:B46)</f>
        <v>12091820.5</v>
      </c>
      <c r="C42" s="60">
        <f t="shared" si="32"/>
        <v>18502297.800000001</v>
      </c>
      <c r="D42" s="60">
        <f t="shared" si="32"/>
        <v>19900649.039999999</v>
      </c>
      <c r="E42" s="60">
        <f t="shared" si="32"/>
        <v>21307436.02</v>
      </c>
      <c r="F42" s="60">
        <f t="shared" si="32"/>
        <v>22776103.219999999</v>
      </c>
      <c r="G42" s="60">
        <f t="shared" si="32"/>
        <v>24179946.259999998</v>
      </c>
      <c r="H42" s="60">
        <f t="shared" ref="H42" si="33">SUM(H43:H46)</f>
        <v>22132814.439999998</v>
      </c>
      <c r="I42" s="60">
        <f t="shared" ref="I42" si="34">SUM(I43:I46)</f>
        <v>23543494.300000001</v>
      </c>
      <c r="J42" s="7">
        <f t="shared" ref="J42" si="35">SUM(J43:J46)</f>
        <v>24689550.41</v>
      </c>
      <c r="K42" s="7">
        <f t="shared" ref="K42" si="36">SUM(K43:K46)</f>
        <v>0</v>
      </c>
      <c r="L42" s="7">
        <f t="shared" ref="L42:M42" si="37">SUM(L43:L46)</f>
        <v>0</v>
      </c>
      <c r="M42" s="7">
        <f t="shared" si="37"/>
        <v>0</v>
      </c>
      <c r="N42" s="7">
        <f t="shared" ref="N42" si="38">SUM(N43:N46)</f>
        <v>11933947.6</v>
      </c>
      <c r="O42" s="8"/>
    </row>
    <row r="43" spans="1:16">
      <c r="A43" s="1" t="s">
        <v>25</v>
      </c>
      <c r="B43" s="61">
        <v>1000000</v>
      </c>
      <c r="C43" s="61">
        <v>1300000</v>
      </c>
      <c r="D43" s="61">
        <v>1600000</v>
      </c>
      <c r="E43" s="61">
        <v>1900000</v>
      </c>
      <c r="F43" s="61">
        <v>2200000</v>
      </c>
      <c r="G43" s="2">
        <v>2500000</v>
      </c>
      <c r="H43" s="2">
        <v>2800000</v>
      </c>
      <c r="I43" s="2">
        <v>3100000</v>
      </c>
      <c r="J43" s="2">
        <v>3400000</v>
      </c>
      <c r="K43" s="3"/>
      <c r="L43" s="3"/>
      <c r="M43" s="3"/>
      <c r="N43" s="3">
        <v>0</v>
      </c>
      <c r="O43" s="3"/>
    </row>
    <row r="44" spans="1:16" ht="16.5" customHeight="1">
      <c r="A44" s="1" t="s">
        <v>54</v>
      </c>
      <c r="B44" s="61">
        <v>841820.5</v>
      </c>
      <c r="C44" s="61">
        <v>1702297.8</v>
      </c>
      <c r="D44" s="61">
        <v>2550649.04</v>
      </c>
      <c r="E44" s="61">
        <v>3407436.02</v>
      </c>
      <c r="F44" s="61">
        <v>4326103.22</v>
      </c>
      <c r="G44" s="2">
        <v>5179946.26</v>
      </c>
      <c r="H44" s="2">
        <v>2582814.44</v>
      </c>
      <c r="I44" s="2">
        <v>3443494.3</v>
      </c>
      <c r="J44" s="2">
        <v>4039550.41</v>
      </c>
      <c r="K44" s="3"/>
      <c r="L44" s="3"/>
      <c r="M44" s="3"/>
      <c r="N44" s="3">
        <v>0</v>
      </c>
      <c r="O44" s="3"/>
    </row>
    <row r="45" spans="1:16">
      <c r="A45" s="1" t="s">
        <v>26</v>
      </c>
      <c r="B45" s="61">
        <v>250000</v>
      </c>
      <c r="C45" s="61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>
        <v>1750000</v>
      </c>
      <c r="I45" s="2">
        <v>2000000</v>
      </c>
      <c r="J45" s="2">
        <v>2250000</v>
      </c>
      <c r="K45" s="3"/>
      <c r="L45" s="3"/>
      <c r="M45" s="3"/>
      <c r="N45" s="3">
        <v>1933947.6</v>
      </c>
      <c r="O45" s="3"/>
    </row>
    <row r="46" spans="1:16">
      <c r="A46" s="1" t="s">
        <v>27</v>
      </c>
      <c r="B46" s="61">
        <v>10000000</v>
      </c>
      <c r="C46" s="61">
        <v>15000000</v>
      </c>
      <c r="D46" s="61">
        <v>15000000</v>
      </c>
      <c r="E46" s="61">
        <v>15000000</v>
      </c>
      <c r="F46" s="61">
        <v>15000000</v>
      </c>
      <c r="G46" s="2">
        <v>15000000</v>
      </c>
      <c r="H46" s="2">
        <v>15000000</v>
      </c>
      <c r="I46" s="2">
        <v>15000000</v>
      </c>
      <c r="J46" s="2">
        <v>15000000</v>
      </c>
      <c r="K46" s="3"/>
      <c r="L46" s="3"/>
      <c r="M46" s="3"/>
      <c r="N46" s="3">
        <v>10000000</v>
      </c>
      <c r="O46" s="3"/>
    </row>
    <row r="47" spans="1:16">
      <c r="A47" s="6" t="s">
        <v>28</v>
      </c>
      <c r="B47" s="60">
        <f t="shared" ref="B47:N47" si="39">SUM(B48:B49)</f>
        <v>2453345.25</v>
      </c>
      <c r="C47" s="60">
        <f t="shared" si="39"/>
        <v>1883098.02</v>
      </c>
      <c r="D47" s="60">
        <f t="shared" si="39"/>
        <v>2042680.0699999998</v>
      </c>
      <c r="E47" s="60">
        <f t="shared" si="39"/>
        <v>1696982.0899999999</v>
      </c>
      <c r="F47" s="60">
        <f t="shared" si="39"/>
        <v>2097479.2799999998</v>
      </c>
      <c r="G47" s="60">
        <f t="shared" si="39"/>
        <v>2101248.44</v>
      </c>
      <c r="H47" s="60">
        <f t="shared" si="39"/>
        <v>1534591.71</v>
      </c>
      <c r="I47" s="60">
        <f t="shared" si="39"/>
        <v>742682.44</v>
      </c>
      <c r="J47" s="7">
        <f t="shared" si="39"/>
        <v>756524.53</v>
      </c>
      <c r="K47" s="7">
        <f t="shared" si="39"/>
        <v>0</v>
      </c>
      <c r="L47" s="7">
        <f t="shared" si="39"/>
        <v>0</v>
      </c>
      <c r="M47" s="7">
        <f t="shared" si="39"/>
        <v>0</v>
      </c>
      <c r="N47" s="7">
        <f t="shared" si="39"/>
        <v>2978630.2600000002</v>
      </c>
      <c r="O47" s="8"/>
    </row>
    <row r="48" spans="1:16">
      <c r="A48" s="1" t="s">
        <v>29</v>
      </c>
      <c r="B48" s="62">
        <v>327769.27</v>
      </c>
      <c r="C48" s="62">
        <v>302324.59000000003</v>
      </c>
      <c r="D48" s="62">
        <v>670382.64</v>
      </c>
      <c r="E48" s="62">
        <v>324708.65999999997</v>
      </c>
      <c r="F48" s="62">
        <v>725205.85</v>
      </c>
      <c r="G48" s="2">
        <v>728975.01</v>
      </c>
      <c r="H48" s="2">
        <v>162318.28</v>
      </c>
      <c r="I48" s="2">
        <v>100323.94</v>
      </c>
      <c r="J48" s="4">
        <v>513982.51</v>
      </c>
      <c r="K48" s="5"/>
      <c r="L48" s="5"/>
      <c r="M48" s="5"/>
      <c r="N48" s="5">
        <v>66991.350000000006</v>
      </c>
      <c r="O48" s="5"/>
    </row>
    <row r="49" spans="1:15">
      <c r="A49" s="1" t="s">
        <v>30</v>
      </c>
      <c r="B49" s="61">
        <v>2125575.98</v>
      </c>
      <c r="C49" s="61">
        <v>1580773.43</v>
      </c>
      <c r="D49" s="62">
        <v>1372297.43</v>
      </c>
      <c r="E49" s="61">
        <v>1372273.43</v>
      </c>
      <c r="F49" s="61">
        <v>1372273.43</v>
      </c>
      <c r="G49" s="62">
        <v>1372273.43</v>
      </c>
      <c r="H49" s="2">
        <v>1372273.43</v>
      </c>
      <c r="I49" s="2">
        <v>642358.5</v>
      </c>
      <c r="J49" s="2">
        <v>242542.02</v>
      </c>
      <c r="K49" s="2"/>
      <c r="L49" s="3"/>
      <c r="M49" s="3"/>
      <c r="N49" s="3">
        <v>2911638.91</v>
      </c>
      <c r="O49" s="3"/>
    </row>
    <row r="50" spans="1:15">
      <c r="A50" s="47" t="s">
        <v>50</v>
      </c>
      <c r="B50" s="63">
        <f>B4+B5-B13+B36-B38-B42-B47</f>
        <v>85214910.770000011</v>
      </c>
      <c r="C50" s="63">
        <f>C4+C5-C13+C36-C38-C42-C47</f>
        <v>55383976.720000021</v>
      </c>
      <c r="D50" s="63">
        <f>D4+D5-D13+D36-D38-D42-D47</f>
        <v>58114775.850000009</v>
      </c>
      <c r="E50" s="63">
        <f t="shared" ref="E50:M50" si="40">E41-E42-E47</f>
        <v>61179272.140000015</v>
      </c>
      <c r="F50" s="63">
        <f t="shared" si="40"/>
        <v>64332184.880000025</v>
      </c>
      <c r="G50" s="63">
        <f t="shared" si="40"/>
        <v>64680741.630000032</v>
      </c>
      <c r="H50" s="63">
        <f t="shared" si="40"/>
        <v>67299187.410000011</v>
      </c>
      <c r="I50" s="63">
        <f t="shared" si="40"/>
        <v>70247421.870000035</v>
      </c>
      <c r="J50" s="48">
        <f t="shared" si="40"/>
        <v>72780346.880000025</v>
      </c>
      <c r="K50" s="48">
        <f t="shared" si="40"/>
        <v>98226421.820000023</v>
      </c>
      <c r="L50" s="48">
        <f t="shared" si="40"/>
        <v>0</v>
      </c>
      <c r="M50" s="48">
        <f t="shared" si="40"/>
        <v>0</v>
      </c>
      <c r="N50" s="49">
        <f>M50</f>
        <v>0</v>
      </c>
      <c r="O50" s="49"/>
    </row>
    <row r="51" spans="1:1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3" spans="1:15">
      <c r="F53" s="64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2014-10-14T17:22:49Z</dcterms:modified>
</cp:coreProperties>
</file>