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4" i="1"/>
  <c r="N34"/>
  <c r="N19"/>
  <c r="C5"/>
  <c r="N47"/>
  <c r="N42"/>
  <c r="M42"/>
  <c r="M38"/>
  <c r="M36"/>
  <c r="M13"/>
  <c r="M5"/>
  <c r="L5"/>
  <c r="K13"/>
  <c r="K5"/>
  <c r="J5"/>
  <c r="I13"/>
  <c r="I5"/>
  <c r="H13"/>
  <c r="H5"/>
  <c r="N6"/>
  <c r="H47"/>
  <c r="I47"/>
  <c r="J47"/>
  <c r="K47"/>
  <c r="L47"/>
  <c r="M47"/>
  <c r="H42"/>
  <c r="I42"/>
  <c r="J42"/>
  <c r="K42"/>
  <c r="L42"/>
  <c r="H38"/>
  <c r="I38"/>
  <c r="J38"/>
  <c r="K38"/>
  <c r="L38"/>
  <c r="H36"/>
  <c r="I36"/>
  <c r="J36"/>
  <c r="K36"/>
  <c r="L36"/>
  <c r="J13"/>
  <c r="L13"/>
  <c r="G38"/>
  <c r="G47"/>
  <c r="G42"/>
  <c r="G36"/>
  <c r="G13"/>
  <c r="G5"/>
  <c r="F47"/>
  <c r="F42"/>
  <c r="F38"/>
  <c r="N26"/>
  <c r="F36"/>
  <c r="F13"/>
  <c r="F5"/>
  <c r="D5"/>
  <c r="C47"/>
  <c r="C42"/>
  <c r="C38"/>
  <c r="C36"/>
  <c r="C13"/>
  <c r="D13"/>
  <c r="E5"/>
  <c r="N37"/>
  <c r="N39"/>
  <c r="N24"/>
  <c r="N30"/>
  <c r="E47"/>
  <c r="E36"/>
  <c r="D47"/>
  <c r="D42"/>
  <c r="D38"/>
  <c r="D36"/>
  <c r="N17"/>
  <c r="B47"/>
  <c r="B42"/>
  <c r="B38"/>
  <c r="B36"/>
  <c r="B13"/>
  <c r="B5"/>
  <c r="B50" l="1"/>
  <c r="E38"/>
  <c r="N5"/>
  <c r="O6" s="1"/>
  <c r="N38"/>
  <c r="N36"/>
  <c r="E42"/>
  <c r="E13"/>
  <c r="B41"/>
  <c r="N27"/>
  <c r="N8"/>
  <c r="N9"/>
  <c r="N10"/>
  <c r="N11"/>
  <c r="N12"/>
  <c r="N14"/>
  <c r="N15"/>
  <c r="N16"/>
  <c r="N18"/>
  <c r="N20"/>
  <c r="N21"/>
  <c r="N22"/>
  <c r="N23"/>
  <c r="N25"/>
  <c r="N28"/>
  <c r="N29"/>
  <c r="N31"/>
  <c r="N32"/>
  <c r="N33"/>
  <c r="N35"/>
  <c r="C4" l="1"/>
  <c r="C50" s="1"/>
  <c r="N13"/>
  <c r="O10"/>
  <c r="O12"/>
  <c r="O8"/>
  <c r="O11"/>
  <c r="O9"/>
  <c r="O19" l="1"/>
  <c r="O34"/>
  <c r="C41"/>
  <c r="D50" s="1"/>
  <c r="D41"/>
  <c r="E41" s="1"/>
  <c r="F41" s="1"/>
  <c r="G41" s="1"/>
  <c r="O26"/>
  <c r="O17"/>
  <c r="O28"/>
  <c r="O29"/>
  <c r="O18"/>
  <c r="O22"/>
  <c r="O35"/>
  <c r="O23"/>
  <c r="O33"/>
  <c r="O24"/>
  <c r="O20"/>
  <c r="O25"/>
  <c r="O31"/>
  <c r="O15"/>
  <c r="O21"/>
  <c r="O27"/>
  <c r="O32"/>
  <c r="O16"/>
  <c r="O14"/>
  <c r="O30"/>
  <c r="F50" l="1"/>
  <c r="E50"/>
  <c r="G50"/>
  <c r="H41"/>
  <c r="H50" l="1"/>
  <c r="I41"/>
  <c r="I50" l="1"/>
  <c r="J41"/>
  <c r="J50" l="1"/>
  <c r="K41"/>
  <c r="K50" l="1"/>
  <c r="L41"/>
  <c r="L50" l="1"/>
  <c r="M41" l="1"/>
  <c r="N4"/>
  <c r="M50" l="1"/>
  <c r="N50" s="1"/>
  <c r="N41"/>
</calcChain>
</file>

<file path=xl/sharedStrings.xml><?xml version="1.0" encoding="utf-8"?>
<sst xmlns="http://schemas.openxmlformats.org/spreadsheetml/2006/main" count="65" uniqueCount="64">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</sst>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5" sqref="D5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20" t="s">
        <v>48</v>
      </c>
    </row>
    <row r="2" spans="1:15" s="37" customFormat="1" ht="30" customHeight="1" thickBot="1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5" t="s">
        <v>31</v>
      </c>
      <c r="B3" s="46" t="s">
        <v>55</v>
      </c>
      <c r="C3" s="46" t="s">
        <v>56</v>
      </c>
      <c r="D3" s="46" t="s">
        <v>32</v>
      </c>
      <c r="E3" s="46" t="s">
        <v>33</v>
      </c>
      <c r="F3" s="46" t="s">
        <v>34</v>
      </c>
      <c r="G3" s="46" t="s">
        <v>35</v>
      </c>
      <c r="H3" s="46" t="s">
        <v>36</v>
      </c>
      <c r="I3" s="46" t="s">
        <v>37</v>
      </c>
      <c r="J3" s="46" t="s">
        <v>38</v>
      </c>
      <c r="K3" s="46" t="s">
        <v>39</v>
      </c>
      <c r="L3" s="46" t="s">
        <v>40</v>
      </c>
      <c r="M3" s="46" t="s">
        <v>41</v>
      </c>
      <c r="N3" s="46" t="s">
        <v>42</v>
      </c>
      <c r="O3" s="47" t="s">
        <v>43</v>
      </c>
    </row>
    <row r="4" spans="1:15">
      <c r="A4" s="17" t="s">
        <v>44</v>
      </c>
      <c r="B4" s="18">
        <v>97540244.680000007</v>
      </c>
      <c r="C4" s="18">
        <f>B41</f>
        <v>99760076.520000011</v>
      </c>
      <c r="D4" s="18">
        <f>C41</f>
        <v>75769372.540000021</v>
      </c>
      <c r="E4" s="18"/>
      <c r="F4" s="18"/>
      <c r="G4" s="18"/>
      <c r="H4" s="18"/>
      <c r="I4" s="18"/>
      <c r="J4" s="18"/>
      <c r="K4" s="18"/>
      <c r="L4" s="18"/>
      <c r="M4" s="18"/>
      <c r="N4" s="18">
        <f>M4</f>
        <v>0</v>
      </c>
      <c r="O4" s="19"/>
    </row>
    <row r="5" spans="1:15">
      <c r="A5" s="10" t="s">
        <v>0</v>
      </c>
      <c r="B5" s="52">
        <f>SUM(B8:B12)</f>
        <v>19826896.879999999</v>
      </c>
      <c r="C5" s="52">
        <f>SUM(C6:C12)</f>
        <v>24605674.490000002</v>
      </c>
      <c r="D5" s="52">
        <f>SUM(D8:D12)</f>
        <v>0</v>
      </c>
      <c r="E5" s="52">
        <f>SUM(E8:E12)</f>
        <v>0</v>
      </c>
      <c r="F5" s="52">
        <f>SUM(F8:F12)</f>
        <v>0</v>
      </c>
      <c r="G5" s="52">
        <f>SUM(G8:G12)</f>
        <v>0</v>
      </c>
      <c r="H5" s="52">
        <f t="shared" ref="H5:M5" si="0">SUM(H6:H12)</f>
        <v>0</v>
      </c>
      <c r="I5" s="52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2">
        <f>SUM(B5:M5)</f>
        <v>44432571.370000005</v>
      </c>
      <c r="O5" s="12">
        <v>100</v>
      </c>
    </row>
    <row r="6" spans="1:15">
      <c r="A6" s="13" t="s">
        <v>60</v>
      </c>
      <c r="B6" s="14">
        <v>0</v>
      </c>
      <c r="C6" s="14">
        <v>63798.879999999997</v>
      </c>
      <c r="D6" s="14"/>
      <c r="E6" s="14"/>
      <c r="F6" s="14"/>
      <c r="G6" s="14"/>
      <c r="H6" s="14"/>
      <c r="I6" s="14"/>
      <c r="J6" s="14"/>
      <c r="K6" s="15"/>
      <c r="L6" s="15"/>
      <c r="M6" s="15"/>
      <c r="N6" s="15">
        <f t="shared" ref="N6" si="1">SUM(B6:M6)</f>
        <v>63798.879999999997</v>
      </c>
      <c r="O6" s="15">
        <f>(N6/N$5)*100</f>
        <v>0.14358583812026632</v>
      </c>
    </row>
    <row r="7" spans="1:15">
      <c r="A7" s="13" t="s">
        <v>61</v>
      </c>
      <c r="B7" s="14">
        <v>0</v>
      </c>
      <c r="C7" s="14">
        <v>2572272.2999999998</v>
      </c>
      <c r="D7" s="14"/>
      <c r="E7" s="14"/>
      <c r="F7" s="14"/>
      <c r="G7" s="14"/>
      <c r="H7" s="14"/>
      <c r="I7" s="14"/>
      <c r="J7" s="14"/>
      <c r="K7" s="15"/>
      <c r="L7" s="15"/>
      <c r="M7" s="15"/>
      <c r="N7" s="15"/>
      <c r="O7" s="15"/>
    </row>
    <row r="8" spans="1:15">
      <c r="A8" s="13" t="s">
        <v>1</v>
      </c>
      <c r="B8" s="51">
        <v>15346599.98</v>
      </c>
      <c r="C8" s="51">
        <v>17416078.280000001</v>
      </c>
      <c r="D8" s="51"/>
      <c r="E8" s="51"/>
      <c r="F8" s="51"/>
      <c r="G8" s="14"/>
      <c r="H8" s="14"/>
      <c r="I8" s="14"/>
      <c r="J8" s="14"/>
      <c r="K8" s="15"/>
      <c r="L8" s="15"/>
      <c r="M8" s="15"/>
      <c r="N8" s="15">
        <f t="shared" ref="N8:N35" si="2">SUM(B8:M8)</f>
        <v>32762678.260000002</v>
      </c>
      <c r="O8" s="15">
        <f>(N8/N$5)*100</f>
        <v>73.735724154197186</v>
      </c>
    </row>
    <row r="9" spans="1:15">
      <c r="A9" s="13" t="s">
        <v>45</v>
      </c>
      <c r="B9" s="51">
        <v>449380.82</v>
      </c>
      <c r="C9" s="51">
        <v>595695.31999999995</v>
      </c>
      <c r="D9" s="51"/>
      <c r="E9" s="51"/>
      <c r="F9" s="51"/>
      <c r="G9" s="14"/>
      <c r="H9" s="14"/>
      <c r="I9" s="14"/>
      <c r="J9" s="14"/>
      <c r="K9" s="15"/>
      <c r="L9" s="15"/>
      <c r="M9" s="15"/>
      <c r="N9" s="15">
        <f t="shared" si="2"/>
        <v>1045076.1399999999</v>
      </c>
      <c r="O9" s="15">
        <f t="shared" ref="O9:O12" si="3">(N9/N$5)*100</f>
        <v>2.3520496513636724</v>
      </c>
    </row>
    <row r="10" spans="1:15">
      <c r="A10" s="13" t="s">
        <v>2</v>
      </c>
      <c r="B10" s="14">
        <v>0</v>
      </c>
      <c r="C10" s="14">
        <v>1738.08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6">
        <f t="shared" si="2"/>
        <v>1738.08</v>
      </c>
      <c r="O10" s="16">
        <f t="shared" si="3"/>
        <v>3.9117249945464947E-3</v>
      </c>
    </row>
    <row r="11" spans="1:15">
      <c r="A11" s="13" t="s">
        <v>3</v>
      </c>
      <c r="B11" s="51">
        <v>770435.61</v>
      </c>
      <c r="C11" s="51">
        <v>659845.03</v>
      </c>
      <c r="D11" s="51"/>
      <c r="E11" s="14"/>
      <c r="F11" s="51"/>
      <c r="G11" s="14"/>
      <c r="H11" s="51"/>
      <c r="I11" s="14"/>
      <c r="J11" s="14"/>
      <c r="K11" s="15"/>
      <c r="L11" s="15"/>
      <c r="M11" s="15"/>
      <c r="N11" s="15">
        <f>SUM(B11:M11)</f>
        <v>1430280.6400000001</v>
      </c>
      <c r="O11" s="15">
        <f t="shared" si="3"/>
        <v>3.2189913747951513</v>
      </c>
    </row>
    <row r="12" spans="1:15">
      <c r="A12" s="13" t="s">
        <v>4</v>
      </c>
      <c r="B12" s="51">
        <v>3260480.47</v>
      </c>
      <c r="C12" s="51">
        <v>3296246.6</v>
      </c>
      <c r="D12" s="51"/>
      <c r="E12" s="51"/>
      <c r="F12" s="51"/>
      <c r="G12" s="14"/>
      <c r="H12" s="51"/>
      <c r="I12" s="14"/>
      <c r="J12" s="14"/>
      <c r="K12" s="15"/>
      <c r="L12" s="15"/>
      <c r="M12" s="15"/>
      <c r="N12" s="15">
        <f t="shared" si="2"/>
        <v>6556727.0700000003</v>
      </c>
      <c r="O12" s="15">
        <f t="shared" si="3"/>
        <v>14.756578041366684</v>
      </c>
    </row>
    <row r="13" spans="1:15">
      <c r="A13" s="38" t="s">
        <v>5</v>
      </c>
      <c r="B13" s="53">
        <f>SUM(B14:B35)</f>
        <v>17585578.209999997</v>
      </c>
      <c r="C13" s="53">
        <f t="shared" ref="C13:D13" si="4">SUM(C14:C35)</f>
        <v>48586397.25</v>
      </c>
      <c r="D13" s="53">
        <f t="shared" si="4"/>
        <v>0</v>
      </c>
      <c r="E13" s="53">
        <f t="shared" ref="E13:M13" si="5">SUM(E14:E35)</f>
        <v>0</v>
      </c>
      <c r="F13" s="53">
        <f t="shared" si="5"/>
        <v>0</v>
      </c>
      <c r="G13" s="53">
        <f t="shared" si="5"/>
        <v>0</v>
      </c>
      <c r="H13" s="53">
        <f>SUM(H14:H35)</f>
        <v>0</v>
      </c>
      <c r="I13" s="53">
        <f>SUM(I14:I35)</f>
        <v>0</v>
      </c>
      <c r="J13" s="39">
        <f t="shared" si="5"/>
        <v>0</v>
      </c>
      <c r="K13" s="39">
        <f t="shared" si="5"/>
        <v>0</v>
      </c>
      <c r="L13" s="39">
        <f t="shared" si="5"/>
        <v>0</v>
      </c>
      <c r="M13" s="39">
        <f t="shared" si="5"/>
        <v>0</v>
      </c>
      <c r="N13" s="40">
        <f t="shared" si="2"/>
        <v>66171975.459999993</v>
      </c>
      <c r="O13" s="40">
        <v>100</v>
      </c>
    </row>
    <row r="14" spans="1:15">
      <c r="A14" s="41" t="s">
        <v>6</v>
      </c>
      <c r="B14" s="54">
        <v>819029.9</v>
      </c>
      <c r="C14" s="54">
        <v>816332.52</v>
      </c>
      <c r="D14" s="54"/>
      <c r="E14" s="54"/>
      <c r="F14" s="54"/>
      <c r="G14" s="42"/>
      <c r="H14" s="42"/>
      <c r="I14" s="42"/>
      <c r="J14" s="42"/>
      <c r="K14" s="43"/>
      <c r="L14" s="43"/>
      <c r="M14" s="43"/>
      <c r="N14" s="43">
        <f t="shared" si="2"/>
        <v>1635362.42</v>
      </c>
      <c r="O14" s="43">
        <f>(N14/N$13)*100</f>
        <v>2.4713821956071915</v>
      </c>
    </row>
    <row r="15" spans="1:15">
      <c r="A15" s="41" t="s">
        <v>7</v>
      </c>
      <c r="B15" s="54">
        <v>35000</v>
      </c>
      <c r="C15" s="54">
        <v>165000</v>
      </c>
      <c r="D15" s="54"/>
      <c r="E15" s="55"/>
      <c r="F15" s="54"/>
      <c r="G15" s="42"/>
      <c r="H15" s="42"/>
      <c r="I15" s="42"/>
      <c r="J15" s="42"/>
      <c r="K15" s="43"/>
      <c r="L15" s="43"/>
      <c r="M15" s="43"/>
      <c r="N15" s="43">
        <f t="shared" si="2"/>
        <v>200000</v>
      </c>
      <c r="O15" s="43">
        <f t="shared" ref="O15:O35" si="6">(N15/N$13)*100</f>
        <v>0.30224275247895105</v>
      </c>
    </row>
    <row r="16" spans="1:15">
      <c r="A16" s="41" t="s">
        <v>8</v>
      </c>
      <c r="B16" s="54">
        <v>49801.99</v>
      </c>
      <c r="C16" s="54">
        <v>72754.86</v>
      </c>
      <c r="D16" s="54"/>
      <c r="E16" s="54"/>
      <c r="F16" s="54"/>
      <c r="G16" s="42"/>
      <c r="H16" s="42"/>
      <c r="I16" s="42"/>
      <c r="J16" s="42"/>
      <c r="K16" s="43"/>
      <c r="L16" s="43"/>
      <c r="M16" s="43"/>
      <c r="N16" s="43">
        <f t="shared" si="2"/>
        <v>122556.85</v>
      </c>
      <c r="O16" s="43">
        <f t="shared" si="6"/>
        <v>0.18520959839574966</v>
      </c>
    </row>
    <row r="17" spans="1:15">
      <c r="A17" s="41" t="s">
        <v>51</v>
      </c>
      <c r="B17" s="54">
        <v>42463.99</v>
      </c>
      <c r="C17" s="54">
        <v>42463.99</v>
      </c>
      <c r="D17" s="54"/>
      <c r="E17" s="54"/>
      <c r="F17" s="54"/>
      <c r="G17" s="42"/>
      <c r="H17" s="42"/>
      <c r="I17" s="42"/>
      <c r="J17" s="42"/>
      <c r="K17" s="43"/>
      <c r="L17" s="43"/>
      <c r="M17" s="43"/>
      <c r="N17" s="43">
        <f t="shared" ref="N17" si="7">SUM(B17:M17)</f>
        <v>84927.98</v>
      </c>
      <c r="O17" s="43">
        <f t="shared" ref="O17" si="8">(N17/N$13)*100</f>
        <v>0.12834433218838651</v>
      </c>
    </row>
    <row r="18" spans="1:15">
      <c r="A18" s="41" t="s">
        <v>9</v>
      </c>
      <c r="B18" s="55">
        <v>0</v>
      </c>
      <c r="C18" s="55">
        <v>23618.68</v>
      </c>
      <c r="D18" s="55"/>
      <c r="E18" s="55"/>
      <c r="F18" s="55"/>
      <c r="G18" s="42"/>
      <c r="H18" s="42"/>
      <c r="I18" s="42"/>
      <c r="J18" s="42"/>
      <c r="K18" s="43"/>
      <c r="L18" s="43"/>
      <c r="M18" s="43"/>
      <c r="N18" s="43">
        <f t="shared" si="2"/>
        <v>23618.68</v>
      </c>
      <c r="O18" s="43">
        <f t="shared" si="6"/>
        <v>3.5692874265597758E-2</v>
      </c>
    </row>
    <row r="19" spans="1:15">
      <c r="A19" s="41" t="s">
        <v>62</v>
      </c>
      <c r="B19" s="55">
        <v>0</v>
      </c>
      <c r="C19" s="55">
        <v>2196673.7999999998</v>
      </c>
      <c r="D19" s="55"/>
      <c r="E19" s="55"/>
      <c r="F19" s="55"/>
      <c r="G19" s="42"/>
      <c r="H19" s="42"/>
      <c r="I19" s="42"/>
      <c r="J19" s="42"/>
      <c r="K19" s="43"/>
      <c r="L19" s="43"/>
      <c r="M19" s="43"/>
      <c r="N19" s="43">
        <f t="shared" si="2"/>
        <v>2196673.7999999998</v>
      </c>
      <c r="O19" s="43">
        <f t="shared" si="6"/>
        <v>3.319643678051984</v>
      </c>
    </row>
    <row r="20" spans="1:15">
      <c r="A20" s="41" t="s">
        <v>10</v>
      </c>
      <c r="B20" s="54">
        <v>679.74</v>
      </c>
      <c r="C20" s="55">
        <v>0</v>
      </c>
      <c r="D20" s="54"/>
      <c r="E20" s="54"/>
      <c r="F20" s="54"/>
      <c r="G20" s="42"/>
      <c r="H20" s="42"/>
      <c r="I20" s="42"/>
      <c r="J20" s="42"/>
      <c r="K20" s="44"/>
      <c r="L20" s="44"/>
      <c r="M20" s="44"/>
      <c r="N20" s="44">
        <f t="shared" si="2"/>
        <v>679.74</v>
      </c>
      <c r="O20" s="44">
        <f t="shared" si="6"/>
        <v>1.0272324428502108E-3</v>
      </c>
    </row>
    <row r="21" spans="1:15">
      <c r="A21" s="41" t="s">
        <v>11</v>
      </c>
      <c r="B21" s="55">
        <v>0</v>
      </c>
      <c r="C21" s="55">
        <v>0</v>
      </c>
      <c r="D21" s="55"/>
      <c r="E21" s="55"/>
      <c r="F21" s="55"/>
      <c r="G21" s="42"/>
      <c r="H21" s="42"/>
      <c r="I21" s="42"/>
      <c r="J21" s="42"/>
      <c r="K21" s="43"/>
      <c r="L21" s="43"/>
      <c r="M21" s="43"/>
      <c r="N21" s="43">
        <f t="shared" si="2"/>
        <v>0</v>
      </c>
      <c r="O21" s="43">
        <f t="shared" si="6"/>
        <v>0</v>
      </c>
    </row>
    <row r="22" spans="1:15">
      <c r="A22" s="41" t="s">
        <v>12</v>
      </c>
      <c r="B22" s="54">
        <v>1010.12</v>
      </c>
      <c r="C22" s="54">
        <v>479129.46</v>
      </c>
      <c r="D22" s="54"/>
      <c r="E22" s="54"/>
      <c r="F22" s="55"/>
      <c r="G22" s="42"/>
      <c r="H22" s="42"/>
      <c r="I22" s="42"/>
      <c r="J22" s="42"/>
      <c r="K22" s="43"/>
      <c r="L22" s="43"/>
      <c r="M22" s="43"/>
      <c r="N22" s="43">
        <f t="shared" si="2"/>
        <v>480139.58</v>
      </c>
      <c r="O22" s="43">
        <f t="shared" si="6"/>
        <v>0.72559354116643759</v>
      </c>
    </row>
    <row r="23" spans="1:15">
      <c r="A23" s="41" t="s">
        <v>13</v>
      </c>
      <c r="B23" s="54">
        <v>1934183.23</v>
      </c>
      <c r="C23" s="55">
        <v>0</v>
      </c>
      <c r="D23" s="54"/>
      <c r="E23" s="55"/>
      <c r="F23" s="54"/>
      <c r="G23" s="42"/>
      <c r="H23" s="42"/>
      <c r="I23" s="42"/>
      <c r="J23" s="42"/>
      <c r="K23" s="44"/>
      <c r="L23" s="43"/>
      <c r="M23" s="44"/>
      <c r="N23" s="44">
        <f t="shared" si="2"/>
        <v>1934183.23</v>
      </c>
      <c r="O23" s="44">
        <f t="shared" si="6"/>
        <v>2.9229643161691401</v>
      </c>
    </row>
    <row r="24" spans="1:15">
      <c r="A24" s="41" t="s">
        <v>52</v>
      </c>
      <c r="B24" s="54">
        <v>138266.34</v>
      </c>
      <c r="C24" s="54">
        <v>114069.72</v>
      </c>
      <c r="D24" s="54"/>
      <c r="E24" s="54"/>
      <c r="F24" s="55"/>
      <c r="G24" s="42"/>
      <c r="H24" s="42"/>
      <c r="I24" s="42"/>
      <c r="J24" s="42"/>
      <c r="K24" s="43"/>
      <c r="L24" s="43"/>
      <c r="M24" s="43"/>
      <c r="N24" s="44">
        <f t="shared" ref="N24" si="9">SUM(B24:M24)</f>
        <v>252336.06</v>
      </c>
      <c r="O24" s="44">
        <f t="shared" ref="O24" si="10">(N24/N$13)*100</f>
        <v>0.38133372662046866</v>
      </c>
    </row>
    <row r="25" spans="1:15">
      <c r="A25" s="41" t="s">
        <v>14</v>
      </c>
      <c r="B25" s="54">
        <v>9985263.7799999993</v>
      </c>
      <c r="C25" s="54">
        <v>10087528.460000001</v>
      </c>
      <c r="D25" s="54"/>
      <c r="E25" s="54"/>
      <c r="F25" s="54"/>
      <c r="G25" s="42"/>
      <c r="H25" s="42"/>
      <c r="I25" s="42"/>
      <c r="J25" s="42"/>
      <c r="K25" s="43"/>
      <c r="L25" s="43"/>
      <c r="M25" s="43"/>
      <c r="N25" s="43">
        <f t="shared" si="2"/>
        <v>20072792.240000002</v>
      </c>
      <c r="O25" s="43">
        <f t="shared" si="6"/>
        <v>30.334279882778649</v>
      </c>
    </row>
    <row r="26" spans="1:15">
      <c r="A26" s="41" t="s">
        <v>59</v>
      </c>
      <c r="B26" s="55">
        <v>259331.81</v>
      </c>
      <c r="C26" s="55">
        <v>259646.66</v>
      </c>
      <c r="D26" s="55"/>
      <c r="E26" s="55"/>
      <c r="F26" s="54"/>
      <c r="G26" s="42"/>
      <c r="H26" s="42"/>
      <c r="I26" s="42"/>
      <c r="J26" s="42"/>
      <c r="K26" s="43"/>
      <c r="L26" s="43"/>
      <c r="M26" s="43"/>
      <c r="N26" s="43">
        <f t="shared" ref="N26" si="11">SUM(B26:M26)</f>
        <v>518978.47</v>
      </c>
      <c r="O26" s="43">
        <f t="shared" ref="O26" si="12">(N26/N$13)*100</f>
        <v>0.78428740625057347</v>
      </c>
    </row>
    <row r="27" spans="1:15">
      <c r="A27" s="41" t="s">
        <v>46</v>
      </c>
      <c r="B27" s="55">
        <v>0</v>
      </c>
      <c r="C27" s="55">
        <v>2373.39</v>
      </c>
      <c r="D27" s="55"/>
      <c r="E27" s="55"/>
      <c r="F27" s="55"/>
      <c r="G27" s="55"/>
      <c r="H27" s="42"/>
      <c r="I27" s="42"/>
      <c r="J27" s="42"/>
      <c r="K27" s="42"/>
      <c r="L27" s="42"/>
      <c r="M27" s="42"/>
      <c r="N27" s="44">
        <f t="shared" si="2"/>
        <v>2373.39</v>
      </c>
      <c r="O27" s="44">
        <f t="shared" si="6"/>
        <v>3.5866996315300874E-3</v>
      </c>
    </row>
    <row r="28" spans="1:15">
      <c r="A28" s="41" t="s">
        <v>15</v>
      </c>
      <c r="B28" s="54">
        <v>1308564.43</v>
      </c>
      <c r="C28" s="54">
        <v>1447677.85</v>
      </c>
      <c r="D28" s="54"/>
      <c r="E28" s="54"/>
      <c r="F28" s="54"/>
      <c r="G28" s="42"/>
      <c r="H28" s="42"/>
      <c r="I28" s="42"/>
      <c r="J28" s="42"/>
      <c r="K28" s="43"/>
      <c r="L28" s="43"/>
      <c r="M28" s="43"/>
      <c r="N28" s="43">
        <f t="shared" si="2"/>
        <v>2756242.2800000003</v>
      </c>
      <c r="O28" s="43">
        <f t="shared" si="6"/>
        <v>4.1652712660302988</v>
      </c>
    </row>
    <row r="29" spans="1:15">
      <c r="A29" s="41" t="s">
        <v>16</v>
      </c>
      <c r="B29" s="54">
        <v>18387.349999999999</v>
      </c>
      <c r="C29" s="54">
        <v>184196.51</v>
      </c>
      <c r="D29" s="54"/>
      <c r="E29" s="54"/>
      <c r="F29" s="54"/>
      <c r="G29" s="42"/>
      <c r="H29" s="42"/>
      <c r="I29" s="42"/>
      <c r="J29" s="42"/>
      <c r="K29" s="43"/>
      <c r="L29" s="43"/>
      <c r="M29" s="43"/>
      <c r="N29" s="43">
        <f t="shared" si="2"/>
        <v>202583.86000000002</v>
      </c>
      <c r="O29" s="43">
        <f t="shared" si="6"/>
        <v>0.30614751727105233</v>
      </c>
    </row>
    <row r="30" spans="1:15">
      <c r="A30" s="41" t="s">
        <v>53</v>
      </c>
      <c r="B30" s="54">
        <v>26382.84</v>
      </c>
      <c r="C30" s="54">
        <v>29176.45</v>
      </c>
      <c r="D30" s="54"/>
      <c r="E30" s="54"/>
      <c r="F30" s="54"/>
      <c r="G30" s="42"/>
      <c r="H30" s="42"/>
      <c r="I30" s="42"/>
      <c r="J30" s="42"/>
      <c r="K30" s="43"/>
      <c r="L30" s="43"/>
      <c r="M30" s="43"/>
      <c r="N30" s="43">
        <f t="shared" ref="N30" si="13">SUM(B30:M30)</f>
        <v>55559.29</v>
      </c>
      <c r="O30" s="43">
        <f t="shared" ref="O30" si="14">(N30/N$13)*100</f>
        <v>8.3961963676881302E-2</v>
      </c>
    </row>
    <row r="31" spans="1:15" ht="15.75" customHeight="1">
      <c r="A31" s="41" t="s">
        <v>17</v>
      </c>
      <c r="B31" s="55">
        <v>2160480.4700000002</v>
      </c>
      <c r="C31" s="55">
        <v>2096246.6</v>
      </c>
      <c r="D31" s="55"/>
      <c r="E31" s="55"/>
      <c r="F31" s="55"/>
      <c r="G31" s="42"/>
      <c r="H31" s="42"/>
      <c r="I31" s="42"/>
      <c r="J31" s="42"/>
      <c r="K31" s="44"/>
      <c r="L31" s="44"/>
      <c r="M31" s="44"/>
      <c r="N31" s="44">
        <f t="shared" si="2"/>
        <v>4256727.07</v>
      </c>
      <c r="O31" s="44">
        <f t="shared" si="6"/>
        <v>6.4328245309423036</v>
      </c>
    </row>
    <row r="32" spans="1:15" ht="15.75" customHeight="1">
      <c r="A32" s="41" t="s">
        <v>18</v>
      </c>
      <c r="B32" s="55">
        <v>0</v>
      </c>
      <c r="C32" s="55">
        <v>29051.919999999998</v>
      </c>
      <c r="D32" s="55"/>
      <c r="E32" s="55"/>
      <c r="F32" s="55"/>
      <c r="G32" s="42"/>
      <c r="H32" s="42"/>
      <c r="I32" s="42"/>
      <c r="J32" s="42"/>
      <c r="K32" s="43"/>
      <c r="L32" s="43"/>
      <c r="M32" s="43"/>
      <c r="N32" s="43">
        <f t="shared" si="2"/>
        <v>29051.919999999998</v>
      </c>
      <c r="O32" s="43">
        <f t="shared" si="6"/>
        <v>4.3903661327991436E-2</v>
      </c>
    </row>
    <row r="33" spans="1:16">
      <c r="A33" s="41" t="s">
        <v>19</v>
      </c>
      <c r="B33" s="54">
        <v>786062.93</v>
      </c>
      <c r="C33" s="54">
        <v>13869.12</v>
      </c>
      <c r="D33" s="55"/>
      <c r="E33" s="55"/>
      <c r="F33" s="55"/>
      <c r="G33" s="55"/>
      <c r="H33" s="42"/>
      <c r="I33" s="42"/>
      <c r="J33" s="42"/>
      <c r="K33" s="42"/>
      <c r="L33" s="42"/>
      <c r="M33" s="42"/>
      <c r="N33" s="44">
        <f t="shared" si="2"/>
        <v>799932.05</v>
      </c>
      <c r="O33" s="44">
        <f t="shared" si="6"/>
        <v>1.2088683229406494</v>
      </c>
    </row>
    <row r="34" spans="1:16" ht="15.75" customHeight="1">
      <c r="A34" s="41" t="s">
        <v>20</v>
      </c>
      <c r="B34" s="55">
        <v>20669.29</v>
      </c>
      <c r="C34" s="55">
        <v>526587.26</v>
      </c>
      <c r="D34" s="55"/>
      <c r="E34" s="55"/>
      <c r="F34" s="55"/>
      <c r="G34" s="42"/>
      <c r="H34" s="42"/>
      <c r="I34" s="42"/>
      <c r="J34" s="42"/>
      <c r="K34" s="43"/>
      <c r="L34" s="43"/>
      <c r="M34" s="43"/>
      <c r="N34" s="43">
        <f t="shared" ref="N34" si="15">SUM(B34:M34)</f>
        <v>547256.55000000005</v>
      </c>
      <c r="O34" s="43">
        <f t="shared" ref="O34" si="16">(N34/N$13)*100</f>
        <v>0.82702162992067341</v>
      </c>
      <c r="P34" s="9"/>
    </row>
    <row r="35" spans="1:16" ht="15.75" customHeight="1">
      <c r="A35" s="41" t="s">
        <v>63</v>
      </c>
      <c r="B35" s="55">
        <v>0</v>
      </c>
      <c r="C35" s="55">
        <v>30000000</v>
      </c>
      <c r="D35" s="55"/>
      <c r="E35" s="55"/>
      <c r="F35" s="55"/>
      <c r="G35" s="42"/>
      <c r="H35" s="42"/>
      <c r="I35" s="42"/>
      <c r="J35" s="42"/>
      <c r="K35" s="43"/>
      <c r="L35" s="43"/>
      <c r="M35" s="43"/>
      <c r="N35" s="43">
        <f t="shared" si="2"/>
        <v>30000000</v>
      </c>
      <c r="O35" s="43">
        <f t="shared" si="6"/>
        <v>45.336412871842654</v>
      </c>
      <c r="P35" s="9"/>
    </row>
    <row r="36" spans="1:16">
      <c r="A36" s="21" t="s">
        <v>21</v>
      </c>
      <c r="B36" s="56">
        <f t="shared" ref="B36:G36" si="17">SUM(B37)</f>
        <v>4152967.17</v>
      </c>
      <c r="C36" s="56">
        <f t="shared" si="17"/>
        <v>3700784.14</v>
      </c>
      <c r="D36" s="56">
        <f t="shared" si="17"/>
        <v>0</v>
      </c>
      <c r="E36" s="56">
        <f t="shared" si="17"/>
        <v>0</v>
      </c>
      <c r="F36" s="56">
        <f t="shared" si="17"/>
        <v>0</v>
      </c>
      <c r="G36" s="56">
        <f t="shared" si="17"/>
        <v>0</v>
      </c>
      <c r="H36" s="56">
        <f t="shared" ref="H36" si="18">SUM(H37)</f>
        <v>0</v>
      </c>
      <c r="I36" s="56">
        <f t="shared" ref="I36" si="19">SUM(I37)</f>
        <v>0</v>
      </c>
      <c r="J36" s="22">
        <f t="shared" ref="J36" si="20">SUM(J37)</f>
        <v>0</v>
      </c>
      <c r="K36" s="22">
        <f t="shared" ref="K36" si="21">SUM(K37)</f>
        <v>0</v>
      </c>
      <c r="L36" s="22">
        <f t="shared" ref="L36:M36" si="22">SUM(L37)</f>
        <v>0</v>
      </c>
      <c r="M36" s="22">
        <f t="shared" si="22"/>
        <v>0</v>
      </c>
      <c r="N36" s="23">
        <f>SUM(B36:M36)</f>
        <v>7853751.3100000005</v>
      </c>
      <c r="O36" s="23">
        <v>100</v>
      </c>
    </row>
    <row r="37" spans="1:16">
      <c r="A37" s="24" t="s">
        <v>22</v>
      </c>
      <c r="B37" s="57">
        <v>4152967.17</v>
      </c>
      <c r="C37" s="57">
        <v>3700784.14</v>
      </c>
      <c r="D37" s="57"/>
      <c r="E37" s="57"/>
      <c r="F37" s="57"/>
      <c r="G37" s="25"/>
      <c r="H37" s="25"/>
      <c r="I37" s="25"/>
      <c r="J37" s="25"/>
      <c r="K37" s="26"/>
      <c r="L37" s="26"/>
      <c r="M37" s="26"/>
      <c r="N37" s="26">
        <f>SUM(B37:M37)</f>
        <v>7853751.3100000005</v>
      </c>
      <c r="O37" s="26">
        <v>100</v>
      </c>
    </row>
    <row r="38" spans="1:16">
      <c r="A38" s="27" t="s">
        <v>23</v>
      </c>
      <c r="B38" s="58">
        <f t="shared" ref="B38:G38" si="23">SUM(B39:B40)</f>
        <v>4174454</v>
      </c>
      <c r="C38" s="58">
        <f t="shared" si="23"/>
        <v>3710765.36</v>
      </c>
      <c r="D38" s="58">
        <f t="shared" si="23"/>
        <v>0</v>
      </c>
      <c r="E38" s="58">
        <f t="shared" si="23"/>
        <v>0</v>
      </c>
      <c r="F38" s="58">
        <f t="shared" si="23"/>
        <v>0</v>
      </c>
      <c r="G38" s="58">
        <f t="shared" si="23"/>
        <v>0</v>
      </c>
      <c r="H38" s="58">
        <f t="shared" ref="H38" si="24">SUM(H39:H40)</f>
        <v>0</v>
      </c>
      <c r="I38" s="58">
        <f t="shared" ref="I38" si="25">SUM(I39:I40)</f>
        <v>0</v>
      </c>
      <c r="J38" s="28">
        <f t="shared" ref="J38" si="26">SUM(J39:J40)</f>
        <v>0</v>
      </c>
      <c r="K38" s="28">
        <f t="shared" ref="K38" si="27">SUM(K39:K40)</f>
        <v>0</v>
      </c>
      <c r="L38" s="28">
        <f t="shared" ref="L38:M38" si="28">SUM(L39:L40)</f>
        <v>0</v>
      </c>
      <c r="M38" s="28">
        <f t="shared" si="28"/>
        <v>0</v>
      </c>
      <c r="N38" s="29">
        <f>SUM(B38:M38)</f>
        <v>7885219.3599999994</v>
      </c>
      <c r="O38" s="29">
        <v>100</v>
      </c>
    </row>
    <row r="39" spans="1:16">
      <c r="A39" s="30" t="s">
        <v>22</v>
      </c>
      <c r="B39" s="59">
        <v>4174454</v>
      </c>
      <c r="C39" s="59">
        <v>3710765.36</v>
      </c>
      <c r="D39" s="59"/>
      <c r="E39" s="59"/>
      <c r="F39" s="59"/>
      <c r="G39" s="31"/>
      <c r="H39" s="31"/>
      <c r="I39" s="31"/>
      <c r="J39" s="31"/>
      <c r="K39" s="32"/>
      <c r="L39" s="32"/>
      <c r="M39" s="32"/>
      <c r="N39" s="32">
        <f>SUM(B39:M39)</f>
        <v>7885219.3599999994</v>
      </c>
      <c r="O39" s="32">
        <v>100</v>
      </c>
    </row>
    <row r="40" spans="1:16">
      <c r="A40" s="30" t="s">
        <v>47</v>
      </c>
      <c r="B40" s="31">
        <v>0</v>
      </c>
      <c r="C40" s="31">
        <v>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3">
        <v>0</v>
      </c>
      <c r="O40" s="32">
        <v>0</v>
      </c>
    </row>
    <row r="41" spans="1:16">
      <c r="A41" s="34" t="s">
        <v>49</v>
      </c>
      <c r="B41" s="60">
        <f>B4+B5-B13+B36-B38</f>
        <v>99760076.520000011</v>
      </c>
      <c r="C41" s="60">
        <f>C4+C5-C13+C36-C38</f>
        <v>75769372.540000021</v>
      </c>
      <c r="D41" s="60">
        <f>D4+D5-D13+D36-D38</f>
        <v>75769372.540000021</v>
      </c>
      <c r="E41" s="60">
        <f>E4+E5-E13+E36-E38</f>
        <v>0</v>
      </c>
      <c r="F41" s="60">
        <f>F4+F5-F13+F36-F38</f>
        <v>0</v>
      </c>
      <c r="G41" s="60">
        <f>G4+G5-G13+G36-G38</f>
        <v>0</v>
      </c>
      <c r="H41" s="60">
        <f>H4+H5-H13+H36-H38</f>
        <v>0</v>
      </c>
      <c r="I41" s="60">
        <f>I4+I5-I13+I36-I38</f>
        <v>0</v>
      </c>
      <c r="J41" s="35">
        <f>J4+J5-J13+J36-J38</f>
        <v>0</v>
      </c>
      <c r="K41" s="35">
        <f>K4+K5-K13+K36-K38</f>
        <v>0</v>
      </c>
      <c r="L41" s="35">
        <f>L4+L5-L13+L36-L38</f>
        <v>0</v>
      </c>
      <c r="M41" s="35">
        <f>M4+M5-M13+M36-M38</f>
        <v>0</v>
      </c>
      <c r="N41" s="35">
        <f>M41</f>
        <v>0</v>
      </c>
      <c r="O41" s="36"/>
    </row>
    <row r="42" spans="1:16">
      <c r="A42" s="6" t="s">
        <v>24</v>
      </c>
      <c r="B42" s="61">
        <f t="shared" ref="B42:G42" si="29">SUM(B43:B46)</f>
        <v>12091820.5</v>
      </c>
      <c r="C42" s="61">
        <f t="shared" si="29"/>
        <v>18502297.800000001</v>
      </c>
      <c r="D42" s="61">
        <f t="shared" si="29"/>
        <v>0</v>
      </c>
      <c r="E42" s="61">
        <f t="shared" si="29"/>
        <v>0</v>
      </c>
      <c r="F42" s="61">
        <f t="shared" si="29"/>
        <v>0</v>
      </c>
      <c r="G42" s="61">
        <f t="shared" si="29"/>
        <v>0</v>
      </c>
      <c r="H42" s="61">
        <f t="shared" ref="H42" si="30">SUM(H43:H46)</f>
        <v>0</v>
      </c>
      <c r="I42" s="61">
        <f t="shared" ref="I42" si="31">SUM(I43:I46)</f>
        <v>0</v>
      </c>
      <c r="J42" s="7">
        <f t="shared" ref="J42" si="32">SUM(J43:J46)</f>
        <v>0</v>
      </c>
      <c r="K42" s="7">
        <f t="shared" ref="K42" si="33">SUM(K43:K46)</f>
        <v>0</v>
      </c>
      <c r="L42" s="7">
        <f t="shared" ref="L42:M42" si="34">SUM(L43:L46)</f>
        <v>0</v>
      </c>
      <c r="M42" s="7">
        <f t="shared" si="34"/>
        <v>0</v>
      </c>
      <c r="N42" s="7">
        <f t="shared" ref="N42" si="35">SUM(N43:N46)</f>
        <v>11933947.6</v>
      </c>
      <c r="O42" s="8"/>
    </row>
    <row r="43" spans="1:16">
      <c r="A43" s="1" t="s">
        <v>25</v>
      </c>
      <c r="B43" s="62">
        <v>1000000</v>
      </c>
      <c r="C43" s="62">
        <v>1300000</v>
      </c>
      <c r="D43" s="62"/>
      <c r="E43" s="62"/>
      <c r="F43" s="62"/>
      <c r="G43" s="2"/>
      <c r="H43" s="2"/>
      <c r="I43" s="2"/>
      <c r="J43" s="2"/>
      <c r="K43" s="3"/>
      <c r="L43" s="3"/>
      <c r="M43" s="3"/>
      <c r="N43" s="3">
        <v>0</v>
      </c>
      <c r="O43" s="3"/>
    </row>
    <row r="44" spans="1:16" ht="16.5" customHeight="1">
      <c r="A44" s="1" t="s">
        <v>54</v>
      </c>
      <c r="B44" s="62">
        <v>841820.5</v>
      </c>
      <c r="C44" s="62">
        <v>1702297.8</v>
      </c>
      <c r="D44" s="62"/>
      <c r="E44" s="62"/>
      <c r="F44" s="62"/>
      <c r="G44" s="2"/>
      <c r="H44" s="2"/>
      <c r="I44" s="2"/>
      <c r="J44" s="2"/>
      <c r="K44" s="3"/>
      <c r="L44" s="3"/>
      <c r="M44" s="3"/>
      <c r="N44" s="3">
        <v>0</v>
      </c>
      <c r="O44" s="3"/>
    </row>
    <row r="45" spans="1:16">
      <c r="A45" s="1" t="s">
        <v>26</v>
      </c>
      <c r="B45" s="62">
        <v>250000</v>
      </c>
      <c r="C45" s="62">
        <v>500000</v>
      </c>
      <c r="D45" s="62"/>
      <c r="E45" s="62"/>
      <c r="F45" s="62"/>
      <c r="G45" s="2"/>
      <c r="H45" s="2"/>
      <c r="I45" s="2"/>
      <c r="J45" s="2"/>
      <c r="K45" s="3"/>
      <c r="L45" s="3"/>
      <c r="M45" s="3"/>
      <c r="N45" s="3">
        <v>1933947.6</v>
      </c>
      <c r="O45" s="3"/>
    </row>
    <row r="46" spans="1:16">
      <c r="A46" s="1" t="s">
        <v>27</v>
      </c>
      <c r="B46" s="62">
        <v>10000000</v>
      </c>
      <c r="C46" s="62">
        <v>15000000</v>
      </c>
      <c r="D46" s="62"/>
      <c r="E46" s="62"/>
      <c r="F46" s="62"/>
      <c r="G46" s="2"/>
      <c r="H46" s="2"/>
      <c r="I46" s="2"/>
      <c r="J46" s="2"/>
      <c r="K46" s="3"/>
      <c r="L46" s="3"/>
      <c r="M46" s="3"/>
      <c r="N46" s="3">
        <v>10000000</v>
      </c>
      <c r="O46" s="3"/>
    </row>
    <row r="47" spans="1:16">
      <c r="A47" s="6" t="s">
        <v>28</v>
      </c>
      <c r="B47" s="61">
        <f>SUM(B48:B49)</f>
        <v>2453345.25</v>
      </c>
      <c r="C47" s="61">
        <f>SUM(C48:C49)</f>
        <v>1883098.02</v>
      </c>
      <c r="D47" s="61">
        <f>SUM(D48:D49)</f>
        <v>0</v>
      </c>
      <c r="E47" s="61">
        <f>SUM(E48:E49)</f>
        <v>0</v>
      </c>
      <c r="F47" s="61">
        <f>SUM(F48:F49)</f>
        <v>0</v>
      </c>
      <c r="G47" s="61">
        <f>SUM(G48:G49)</f>
        <v>0</v>
      </c>
      <c r="H47" s="61">
        <f>SUM(H48:H49)</f>
        <v>0</v>
      </c>
      <c r="I47" s="61">
        <f>SUM(I48:I49)</f>
        <v>0</v>
      </c>
      <c r="J47" s="7">
        <f>SUM(J48:J49)</f>
        <v>0</v>
      </c>
      <c r="K47" s="7">
        <f>SUM(K48:K49)</f>
        <v>0</v>
      </c>
      <c r="L47" s="7">
        <f>SUM(L48:L49)</f>
        <v>0</v>
      </c>
      <c r="M47" s="7">
        <f>SUM(M48:M49)</f>
        <v>0</v>
      </c>
      <c r="N47" s="7">
        <f>SUM(N48:N49)</f>
        <v>2978630.2600000002</v>
      </c>
      <c r="O47" s="8"/>
    </row>
    <row r="48" spans="1:16">
      <c r="A48" s="1" t="s">
        <v>29</v>
      </c>
      <c r="B48" s="63">
        <v>327769.27</v>
      </c>
      <c r="C48" s="63">
        <v>302324.59000000003</v>
      </c>
      <c r="D48" s="63"/>
      <c r="E48" s="63"/>
      <c r="F48" s="63"/>
      <c r="G48" s="2"/>
      <c r="H48" s="2"/>
      <c r="I48" s="2"/>
      <c r="J48" s="4"/>
      <c r="K48" s="5"/>
      <c r="L48" s="5"/>
      <c r="M48" s="5"/>
      <c r="N48" s="5">
        <v>66991.350000000006</v>
      </c>
      <c r="O48" s="5"/>
    </row>
    <row r="49" spans="1:15">
      <c r="A49" s="1" t="s">
        <v>30</v>
      </c>
      <c r="B49" s="62">
        <v>2125575.98</v>
      </c>
      <c r="C49" s="62">
        <v>1580773.43</v>
      </c>
      <c r="D49" s="63"/>
      <c r="E49" s="62"/>
      <c r="F49" s="62"/>
      <c r="G49" s="63"/>
      <c r="H49" s="2"/>
      <c r="I49" s="2"/>
      <c r="J49" s="2"/>
      <c r="K49" s="2"/>
      <c r="L49" s="3"/>
      <c r="M49" s="3"/>
      <c r="N49" s="3">
        <v>2911638.91</v>
      </c>
      <c r="O49" s="3"/>
    </row>
    <row r="50" spans="1:15">
      <c r="A50" s="48" t="s">
        <v>50</v>
      </c>
      <c r="B50" s="64">
        <f>B4+B5-B13+B36-B38-B42-B47</f>
        <v>85214910.770000011</v>
      </c>
      <c r="C50" s="64">
        <f>C4+C5-C13+C36-C38-C42-C47</f>
        <v>55383976.720000021</v>
      </c>
      <c r="D50" s="64">
        <f>D4+D5-D13+D36-D38-D42-D47</f>
        <v>75769372.540000021</v>
      </c>
      <c r="E50" s="64">
        <f t="shared" ref="E50:M50" si="36">E41-E42-E47</f>
        <v>0</v>
      </c>
      <c r="F50" s="64">
        <f t="shared" si="36"/>
        <v>0</v>
      </c>
      <c r="G50" s="64">
        <f t="shared" si="36"/>
        <v>0</v>
      </c>
      <c r="H50" s="64">
        <f t="shared" si="36"/>
        <v>0</v>
      </c>
      <c r="I50" s="64">
        <f t="shared" si="36"/>
        <v>0</v>
      </c>
      <c r="J50" s="49">
        <f t="shared" si="36"/>
        <v>0</v>
      </c>
      <c r="K50" s="49">
        <f t="shared" si="36"/>
        <v>0</v>
      </c>
      <c r="L50" s="49">
        <f t="shared" si="36"/>
        <v>0</v>
      </c>
      <c r="M50" s="49">
        <f t="shared" si="36"/>
        <v>0</v>
      </c>
      <c r="N50" s="50">
        <f>M50</f>
        <v>0</v>
      </c>
      <c r="O50" s="50"/>
    </row>
    <row r="51" spans="1:15">
      <c r="A51" s="66" t="s">
        <v>57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</sheetData>
  <sheetProtection password="C76B" sheet="1" objects="1" scenarios="1"/>
  <mergeCells count="2">
    <mergeCell ref="A2:O2"/>
    <mergeCell ref="A51:O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2014-03-14T18:34:36Z</dcterms:modified>
</cp:coreProperties>
</file>