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7 TABELAS JUL\"/>
    </mc:Choice>
  </mc:AlternateContent>
  <bookViews>
    <workbookView xWindow="120" yWindow="45" windowWidth="19095" windowHeight="11985"/>
  </bookViews>
  <sheets>
    <sheet name="Plan1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I4" i="1" l="1"/>
  <c r="H4" i="1" l="1"/>
  <c r="G4" i="1" l="1"/>
  <c r="E4" i="1" l="1"/>
  <c r="N7" i="1" l="1"/>
  <c r="N30" i="1" l="1"/>
  <c r="C49" i="1" l="1"/>
  <c r="D49" i="1"/>
  <c r="E49" i="1"/>
  <c r="F49" i="1"/>
  <c r="G49" i="1"/>
  <c r="H49" i="1"/>
  <c r="I49" i="1"/>
  <c r="J49" i="1"/>
  <c r="K49" i="1"/>
  <c r="L49" i="1"/>
  <c r="M49" i="1"/>
  <c r="B49" i="1"/>
  <c r="B5" i="1" l="1"/>
  <c r="F5" i="1" l="1"/>
  <c r="G5" i="1"/>
  <c r="H5" i="1"/>
  <c r="I5" i="1"/>
  <c r="J5" i="1"/>
  <c r="K5" i="1"/>
  <c r="L5" i="1"/>
  <c r="M5" i="1"/>
  <c r="E5" i="1"/>
  <c r="D5" i="1"/>
  <c r="N18" i="1"/>
  <c r="N36" i="1"/>
  <c r="N20" i="1"/>
  <c r="C5" i="1"/>
  <c r="M44" i="1"/>
  <c r="M40" i="1"/>
  <c r="M38" i="1"/>
  <c r="M13" i="1"/>
  <c r="K13" i="1"/>
  <c r="I13" i="1"/>
  <c r="H13" i="1"/>
  <c r="N6" i="1"/>
  <c r="H44" i="1"/>
  <c r="I44" i="1"/>
  <c r="J44" i="1"/>
  <c r="K44" i="1"/>
  <c r="L44" i="1"/>
  <c r="H40" i="1"/>
  <c r="I40" i="1"/>
  <c r="J40" i="1"/>
  <c r="K40" i="1"/>
  <c r="L40" i="1"/>
  <c r="H38" i="1"/>
  <c r="I38" i="1"/>
  <c r="J38" i="1"/>
  <c r="K38" i="1"/>
  <c r="L38" i="1"/>
  <c r="J13" i="1"/>
  <c r="L13" i="1"/>
  <c r="G40" i="1"/>
  <c r="G44" i="1"/>
  <c r="G38" i="1"/>
  <c r="G13" i="1"/>
  <c r="F44" i="1"/>
  <c r="F40" i="1"/>
  <c r="N27" i="1"/>
  <c r="F38" i="1"/>
  <c r="F13" i="1"/>
  <c r="C44" i="1"/>
  <c r="C40" i="1"/>
  <c r="C38" i="1"/>
  <c r="C13" i="1"/>
  <c r="D13" i="1"/>
  <c r="N39" i="1"/>
  <c r="N41" i="1"/>
  <c r="N25" i="1"/>
  <c r="N32" i="1"/>
  <c r="E38" i="1"/>
  <c r="D44" i="1"/>
  <c r="D40" i="1"/>
  <c r="D38" i="1"/>
  <c r="N17" i="1"/>
  <c r="B44" i="1"/>
  <c r="B40" i="1"/>
  <c r="B38" i="1"/>
  <c r="B13" i="1"/>
  <c r="B55" i="1" l="1"/>
  <c r="E40" i="1"/>
  <c r="N40" i="1" s="1"/>
  <c r="N5" i="1"/>
  <c r="N38" i="1"/>
  <c r="E44" i="1"/>
  <c r="E13" i="1"/>
  <c r="B43" i="1"/>
  <c r="C4" i="1" s="1"/>
  <c r="N28" i="1"/>
  <c r="N8" i="1"/>
  <c r="N9" i="1"/>
  <c r="N10" i="1"/>
  <c r="N11" i="1"/>
  <c r="N12" i="1"/>
  <c r="N14" i="1"/>
  <c r="N15" i="1"/>
  <c r="N16" i="1"/>
  <c r="N19" i="1"/>
  <c r="N21" i="1"/>
  <c r="N22" i="1"/>
  <c r="N23" i="1"/>
  <c r="N24" i="1"/>
  <c r="N26" i="1"/>
  <c r="N29" i="1"/>
  <c r="N31" i="1"/>
  <c r="N33" i="1"/>
  <c r="N34" i="1"/>
  <c r="N35" i="1"/>
  <c r="N37" i="1"/>
  <c r="O6" i="1" l="1"/>
  <c r="O7" i="1"/>
  <c r="C55" i="1"/>
  <c r="N13" i="1"/>
  <c r="O10" i="1"/>
  <c r="O12" i="1"/>
  <c r="O8" i="1"/>
  <c r="O11" i="1"/>
  <c r="O9" i="1"/>
  <c r="O30" i="1" l="1"/>
  <c r="O18" i="1"/>
  <c r="O20" i="1"/>
  <c r="O36" i="1"/>
  <c r="C43" i="1"/>
  <c r="D4" i="1" s="1"/>
  <c r="O27" i="1"/>
  <c r="O17" i="1"/>
  <c r="O29" i="1"/>
  <c r="O31" i="1"/>
  <c r="O19" i="1"/>
  <c r="O23" i="1"/>
  <c r="O37" i="1"/>
  <c r="O24" i="1"/>
  <c r="O35" i="1"/>
  <c r="O25" i="1"/>
  <c r="O21" i="1"/>
  <c r="O26" i="1"/>
  <c r="O33" i="1"/>
  <c r="O15" i="1"/>
  <c r="O22" i="1"/>
  <c r="O28" i="1"/>
  <c r="O34" i="1"/>
  <c r="O16" i="1"/>
  <c r="O14" i="1"/>
  <c r="O32" i="1"/>
  <c r="D43" i="1" l="1"/>
  <c r="E43" i="1" l="1"/>
  <c r="F4" i="1" s="1"/>
  <c r="D55" i="1"/>
  <c r="E55" i="1" l="1"/>
  <c r="F43" i="1"/>
  <c r="G43" i="1" l="1"/>
  <c r="F55" i="1"/>
  <c r="G55" i="1" l="1"/>
  <c r="H43" i="1"/>
  <c r="H55" i="1" l="1"/>
  <c r="I43" i="1"/>
  <c r="J43" i="1" l="1"/>
  <c r="K43" i="1" s="1"/>
  <c r="I55" i="1"/>
  <c r="J55" i="1" l="1"/>
  <c r="L43" i="1" l="1"/>
  <c r="K55" i="1"/>
  <c r="L55" i="1" l="1"/>
  <c r="N4" i="1" l="1"/>
  <c r="M43" i="1"/>
  <c r="N43" i="1" l="1"/>
  <c r="M55" i="1"/>
  <c r="N55" i="1" s="1"/>
</calcChain>
</file>

<file path=xl/sharedStrings.xml><?xml version="1.0" encoding="utf-8"?>
<sst xmlns="http://schemas.openxmlformats.org/spreadsheetml/2006/main" count="70" uniqueCount="68">
  <si>
    <t>( + ) RECEITA</t>
  </si>
  <si>
    <t>Cota de Receita Recebida</t>
  </si>
  <si>
    <t>Indenizações e Restituições</t>
  </si>
  <si>
    <t>Rendimento de Aplicações Financeiras</t>
  </si>
  <si>
    <t>Repasse recebido do IPREV</t>
  </si>
  <si>
    <t>( - )  DESPESAS PAGAS</t>
  </si>
  <si>
    <t>Abono Alimentação</t>
  </si>
  <si>
    <t>Adiantamentos</t>
  </si>
  <si>
    <t>Auxílio Creche</t>
  </si>
  <si>
    <t>Bolsistas</t>
  </si>
  <si>
    <t>Décimo Terceiro Salário</t>
  </si>
  <si>
    <t>Despesas de Capital</t>
  </si>
  <si>
    <t>Despesas de Exercícios Anteriores</t>
  </si>
  <si>
    <t>Férias</t>
  </si>
  <si>
    <t>Folha de Pagamento</t>
  </si>
  <si>
    <t>Obrigações Patronais</t>
  </si>
  <si>
    <t>Outras despesas de custeio</t>
  </si>
  <si>
    <t>Repasse Previdência concedido p/ cobertura do déficit</t>
  </si>
  <si>
    <t>Ressarcimento de Despesas de Pessoal Requisitado</t>
  </si>
  <si>
    <t>Restos a Pagar</t>
  </si>
  <si>
    <t>Serviços de Conservação, Limpeza, Copa e Segurança</t>
  </si>
  <si>
    <t>( + ) RECEITAS EXTRA-ORÇAMENTÁRIAS</t>
  </si>
  <si>
    <t>Consignações</t>
  </si>
  <si>
    <t>( - )  DESPESAS EXTRA-ORÇAMENTÁRIAS</t>
  </si>
  <si>
    <t>( - )  PROVISÕES FINANCEIRAS (EXTRACONTÁBEIS)</t>
  </si>
  <si>
    <t>Provisões/equipamentos e outros materiais</t>
  </si>
  <si>
    <t>Provisões/folha de pessoal: férias</t>
  </si>
  <si>
    <t>Provisões/obra: edificação e reformas</t>
  </si>
  <si>
    <t>( - )  OUTRAS DESPESAS</t>
  </si>
  <si>
    <t>Saldo de consignações do mês/exercícios anteriores</t>
  </si>
  <si>
    <t>Saldo de DDO a pagar</t>
  </si>
  <si>
    <t>CONTAS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</si>
  <si>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</si>
  <si>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</si>
  <si>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</si>
  <si>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</si>
  <si>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</si>
  <si>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</si>
  <si>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</si>
  <si>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</si>
  <si>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</si>
  <si>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</si>
  <si>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</si>
  <si>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%</t>
  </si>
  <si>
    <t xml:space="preserve">                               SALDO DO MÊS ANTERIOR</t>
  </si>
  <si>
    <t>Fundo Social e SEITEC</t>
  </si>
  <si>
    <t>Obra</t>
  </si>
  <si>
    <t>Despesas de Diversas Origens</t>
  </si>
  <si>
    <t xml:space="preserve">Em R$ </t>
  </si>
  <si>
    <t>( = )  SALDO FINANCEIRO DO MÊS</t>
  </si>
  <si>
    <t xml:space="preserve"> (=) DISPONIBILIDADE LÍQUIDA DO MÊS</t>
  </si>
  <si>
    <t>Auxílio Moradia</t>
  </si>
  <si>
    <t>Férias Indenizadas</t>
  </si>
  <si>
    <t>Pessoal Militar</t>
  </si>
  <si>
    <t>Provisões/folha de pessoal: 13º e atrasados</t>
  </si>
  <si>
    <t>JAN</t>
  </si>
  <si>
    <t>FEV</t>
  </si>
  <si>
    <t>FONTE: Diretoria de Administração e Finanças - DAF</t>
  </si>
  <si>
    <t xml:space="preserve">TABELA 12 - FLUXO FINANCEIRO: RECEITAS, DESPESAS E DISPONIBILIDADES </t>
  </si>
  <si>
    <t>Indenização Auxílio-Saúde</t>
  </si>
  <si>
    <t>Alienação Conta Mov. TCE com o Banco do Brasil</t>
  </si>
  <si>
    <t>Complementação da Cota de Receita Recebida</t>
  </si>
  <si>
    <t>Conversão de 1/3 de Licença Prêmio</t>
  </si>
  <si>
    <t>Transferência Financeira à SEF</t>
  </si>
  <si>
    <t>Auxílio Transporte</t>
  </si>
  <si>
    <t>Precatórios de pessoal e de fornecedores nacionais</t>
  </si>
  <si>
    <t>Saldo de restos a pagar</t>
  </si>
  <si>
    <t xml:space="preserve">Outras despesas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</si>
</sst>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800000"/>
      <name val="Arial"/>
      <family val="2"/>
    </font>
    <font>
      <sz val="9"/>
      <color rgb="FF000000"/>
      <name val="Arial"/>
      <family val="2"/>
    </font>
    <font>
      <b/>
      <sz val="8"/>
      <color rgb="FF800000"/>
      <name val="Arial"/>
      <family val="2"/>
    </font>
    <font>
      <b/>
      <sz val="8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73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wrapText="1"/>
    </xf>
    <xf numFmtId="4" fontId="8" fillId="0" borderId="6" xfId="0" applyNumberFormat="1" applyFont="1" applyBorder="1" applyAlignment="1">
      <alignment horizontal="right" wrapText="1"/>
    </xf>
    <xf numFmtId="4" fontId="7" fillId="0" borderId="5" xfId="0" applyNumberFormat="1" applyFont="1" applyFill="1" applyBorder="1" applyAlignment="1">
      <alignment horizontal="right" wrapText="1"/>
    </xf>
    <xf numFmtId="4" fontId="7" fillId="0" borderId="6" xfId="0" applyNumberFormat="1" applyFont="1" applyFill="1" applyBorder="1" applyAlignment="1">
      <alignment horizontal="right" wrapText="1"/>
    </xf>
    <xf numFmtId="0" fontId="2" fillId="0" borderId="4" xfId="0" applyFont="1" applyBorder="1" applyAlignment="1">
      <alignment vertical="center" wrapText="1"/>
    </xf>
    <xf numFmtId="43" fontId="5" fillId="0" borderId="5" xfId="1" applyFont="1" applyBorder="1" applyAlignment="1">
      <alignment horizontal="right" wrapText="1"/>
    </xf>
    <xf numFmtId="4" fontId="6" fillId="0" borderId="6" xfId="0" applyNumberFormat="1" applyFont="1" applyBorder="1" applyAlignment="1">
      <alignment horizontal="right" wrapText="1"/>
    </xf>
    <xf numFmtId="164" fontId="0" fillId="0" borderId="0" xfId="0" applyNumberFormat="1"/>
    <xf numFmtId="0" fontId="2" fillId="3" borderId="1" xfId="0" applyFont="1" applyFill="1" applyBorder="1" applyAlignment="1">
      <alignment vertical="center" wrapText="1"/>
    </xf>
    <xf numFmtId="4" fontId="6" fillId="3" borderId="3" xfId="0" applyNumberFormat="1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left" vertical="center" wrapText="1"/>
    </xf>
    <xf numFmtId="4" fontId="8" fillId="3" borderId="5" xfId="0" applyNumberFormat="1" applyFont="1" applyFill="1" applyBorder="1" applyAlignment="1">
      <alignment horizontal="right" wrapText="1"/>
    </xf>
    <xf numFmtId="4" fontId="8" fillId="3" borderId="6" xfId="0" applyNumberFormat="1" applyFont="1" applyFill="1" applyBorder="1" applyAlignment="1">
      <alignment horizontal="right" wrapText="1"/>
    </xf>
    <xf numFmtId="4" fontId="7" fillId="3" borderId="6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43" fontId="4" fillId="2" borderId="2" xfId="1" applyFont="1" applyFill="1" applyBorder="1" applyAlignment="1">
      <alignment wrapText="1"/>
    </xf>
    <xf numFmtId="43" fontId="4" fillId="2" borderId="3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2" fillId="4" borderId="4" xfId="0" applyFont="1" applyFill="1" applyBorder="1" applyAlignment="1">
      <alignment vertical="center" wrapText="1"/>
    </xf>
    <xf numFmtId="43" fontId="5" fillId="4" borderId="5" xfId="1" applyFont="1" applyFill="1" applyBorder="1" applyAlignment="1">
      <alignment horizontal="right" wrapText="1"/>
    </xf>
    <xf numFmtId="4" fontId="6" fillId="4" borderId="6" xfId="0" applyNumberFormat="1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left" vertical="center" wrapText="1"/>
    </xf>
    <xf numFmtId="4" fontId="8" fillId="4" borderId="5" xfId="0" applyNumberFormat="1" applyFont="1" applyFill="1" applyBorder="1" applyAlignment="1">
      <alignment horizontal="right" wrapText="1"/>
    </xf>
    <xf numFmtId="4" fontId="8" fillId="4" borderId="6" xfId="0" applyNumberFormat="1" applyFont="1" applyFill="1" applyBorder="1" applyAlignment="1">
      <alignment horizontal="right" wrapText="1"/>
    </xf>
    <xf numFmtId="0" fontId="2" fillId="5" borderId="4" xfId="0" applyFont="1" applyFill="1" applyBorder="1" applyAlignment="1">
      <alignment vertical="center" wrapText="1"/>
    </xf>
    <xf numFmtId="43" fontId="5" fillId="5" borderId="5" xfId="1" applyFont="1" applyFill="1" applyBorder="1" applyAlignment="1">
      <alignment horizontal="right" wrapText="1"/>
    </xf>
    <xf numFmtId="4" fontId="6" fillId="5" borderId="6" xfId="0" applyNumberFormat="1" applyFont="1" applyFill="1" applyBorder="1" applyAlignment="1">
      <alignment horizontal="right" wrapText="1"/>
    </xf>
    <xf numFmtId="0" fontId="3" fillId="5" borderId="4" xfId="0" applyFont="1" applyFill="1" applyBorder="1" applyAlignment="1">
      <alignment horizontal="left" vertical="center" wrapText="1"/>
    </xf>
    <xf numFmtId="4" fontId="8" fillId="5" borderId="5" xfId="0" applyNumberFormat="1" applyFont="1" applyFill="1" applyBorder="1" applyAlignment="1">
      <alignment horizontal="right" wrapText="1"/>
    </xf>
    <xf numFmtId="4" fontId="8" fillId="5" borderId="6" xfId="0" applyNumberFormat="1" applyFont="1" applyFill="1" applyBorder="1" applyAlignment="1">
      <alignment horizontal="right" wrapText="1"/>
    </xf>
    <xf numFmtId="4" fontId="7" fillId="5" borderId="6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4" fontId="7" fillId="2" borderId="5" xfId="0" applyNumberFormat="1" applyFont="1" applyFill="1" applyBorder="1" applyAlignment="1">
      <alignment horizontal="right" wrapText="1"/>
    </xf>
    <xf numFmtId="0" fontId="11" fillId="0" borderId="0" xfId="2" applyFont="1"/>
    <xf numFmtId="0" fontId="2" fillId="8" borderId="4" xfId="0" applyFont="1" applyFill="1" applyBorder="1" applyAlignment="1">
      <alignment vertical="center" wrapText="1"/>
    </xf>
    <xf numFmtId="43" fontId="5" fillId="8" borderId="5" xfId="1" applyFont="1" applyFill="1" applyBorder="1" applyAlignment="1">
      <alignment horizontal="right" wrapText="1"/>
    </xf>
    <xf numFmtId="4" fontId="6" fillId="8" borderId="6" xfId="0" applyNumberFormat="1" applyFont="1" applyFill="1" applyBorder="1" applyAlignment="1">
      <alignment horizontal="right" wrapText="1"/>
    </xf>
    <xf numFmtId="0" fontId="3" fillId="8" borderId="4" xfId="0" applyFont="1" applyFill="1" applyBorder="1" applyAlignment="1">
      <alignment horizontal="left" vertical="center" wrapText="1"/>
    </xf>
    <xf numFmtId="4" fontId="8" fillId="8" borderId="5" xfId="0" applyNumberFormat="1" applyFont="1" applyFill="1" applyBorder="1" applyAlignment="1">
      <alignment horizontal="right" wrapText="1"/>
    </xf>
    <xf numFmtId="4" fontId="8" fillId="8" borderId="6" xfId="0" applyNumberFormat="1" applyFont="1" applyFill="1" applyBorder="1" applyAlignment="1">
      <alignment horizontal="right" wrapText="1"/>
    </xf>
    <xf numFmtId="4" fontId="7" fillId="8" borderId="6" xfId="0" applyNumberFormat="1" applyFont="1" applyFill="1" applyBorder="1" applyAlignment="1">
      <alignment horizontal="right" wrapText="1"/>
    </xf>
    <xf numFmtId="0" fontId="2" fillId="7" borderId="8" xfId="0" applyFont="1" applyFill="1" applyBorder="1" applyAlignment="1">
      <alignment horizontal="center" vertical="center" wrapText="1"/>
    </xf>
    <xf numFmtId="43" fontId="4" fillId="7" borderId="9" xfId="1" applyFont="1" applyFill="1" applyBorder="1" applyAlignment="1">
      <alignment horizontal="center" vertical="center" wrapText="1"/>
    </xf>
    <xf numFmtId="43" fontId="4" fillId="7" borderId="10" xfId="1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left" vertical="center" wrapText="1"/>
    </xf>
    <xf numFmtId="43" fontId="5" fillId="9" borderId="5" xfId="1" applyFont="1" applyFill="1" applyBorder="1" applyAlignment="1">
      <alignment horizontal="right" vertical="center" wrapText="1"/>
    </xf>
    <xf numFmtId="4" fontId="6" fillId="9" borderId="6" xfId="0" applyNumberFormat="1" applyFont="1" applyFill="1" applyBorder="1" applyAlignment="1">
      <alignment horizontal="right" wrapText="1"/>
    </xf>
    <xf numFmtId="43" fontId="8" fillId="3" borderId="5" xfId="1" applyFont="1" applyFill="1" applyBorder="1" applyAlignment="1">
      <alignment horizontal="right" wrapText="1"/>
    </xf>
    <xf numFmtId="43" fontId="6" fillId="3" borderId="2" xfId="1" applyFont="1" applyFill="1" applyBorder="1" applyAlignment="1">
      <alignment horizontal="right" wrapText="1"/>
    </xf>
    <xf numFmtId="43" fontId="6" fillId="8" borderId="5" xfId="1" applyFont="1" applyFill="1" applyBorder="1" applyAlignment="1">
      <alignment horizontal="right" wrapText="1"/>
    </xf>
    <xf numFmtId="43" fontId="8" fillId="8" borderId="5" xfId="1" applyFont="1" applyFill="1" applyBorder="1" applyAlignment="1">
      <alignment horizontal="right" wrapText="1"/>
    </xf>
    <xf numFmtId="165" fontId="8" fillId="8" borderId="5" xfId="1" applyNumberFormat="1" applyFont="1" applyFill="1" applyBorder="1" applyAlignment="1">
      <alignment horizontal="right" wrapText="1"/>
    </xf>
    <xf numFmtId="43" fontId="6" fillId="4" borderId="5" xfId="1" applyFont="1" applyFill="1" applyBorder="1" applyAlignment="1">
      <alignment horizontal="right" wrapText="1"/>
    </xf>
    <xf numFmtId="43" fontId="8" fillId="4" borderId="5" xfId="1" applyFont="1" applyFill="1" applyBorder="1" applyAlignment="1">
      <alignment horizontal="right" wrapText="1"/>
    </xf>
    <xf numFmtId="43" fontId="6" fillId="5" borderId="5" xfId="1" applyFont="1" applyFill="1" applyBorder="1" applyAlignment="1">
      <alignment horizontal="right" wrapText="1"/>
    </xf>
    <xf numFmtId="43" fontId="8" fillId="5" borderId="5" xfId="1" applyFont="1" applyFill="1" applyBorder="1" applyAlignment="1">
      <alignment horizontal="right" wrapText="1"/>
    </xf>
    <xf numFmtId="4" fontId="6" fillId="2" borderId="5" xfId="0" applyNumberFormat="1" applyFont="1" applyFill="1" applyBorder="1" applyAlignment="1">
      <alignment horizontal="right" vertical="center" wrapText="1"/>
    </xf>
    <xf numFmtId="43" fontId="6" fillId="0" borderId="5" xfId="1" applyFont="1" applyBorder="1" applyAlignment="1">
      <alignment horizontal="right" wrapText="1"/>
    </xf>
    <xf numFmtId="43" fontId="8" fillId="0" borderId="5" xfId="1" applyFont="1" applyBorder="1" applyAlignment="1">
      <alignment horizontal="right" wrapText="1"/>
    </xf>
    <xf numFmtId="165" fontId="8" fillId="0" borderId="5" xfId="1" applyNumberFormat="1" applyFont="1" applyBorder="1" applyAlignment="1">
      <alignment horizontal="right" wrapText="1"/>
    </xf>
    <xf numFmtId="43" fontId="6" fillId="9" borderId="5" xfId="1" applyFont="1" applyFill="1" applyBorder="1" applyAlignment="1">
      <alignment horizontal="right" vertical="center" wrapText="1"/>
    </xf>
    <xf numFmtId="43" fontId="0" fillId="0" borderId="0" xfId="0" applyNumberFormat="1"/>
    <xf numFmtId="4" fontId="8" fillId="0" borderId="12" xfId="0" applyNumberFormat="1" applyFont="1" applyFill="1" applyBorder="1" applyAlignment="1">
      <alignment horizontal="right" wrapText="1"/>
    </xf>
    <xf numFmtId="4" fontId="8" fillId="8" borderId="12" xfId="0" applyNumberFormat="1" applyFont="1" applyFill="1" applyBorder="1" applyAlignment="1">
      <alignment horizontal="right" wrapText="1"/>
    </xf>
    <xf numFmtId="4" fontId="8" fillId="8" borderId="13" xfId="0" applyNumberFormat="1" applyFont="1" applyFill="1" applyBorder="1" applyAlignment="1">
      <alignment horizontal="right" wrapText="1"/>
    </xf>
    <xf numFmtId="165" fontId="8" fillId="0" borderId="12" xfId="1" applyNumberFormat="1" applyFont="1" applyFill="1" applyBorder="1" applyAlignment="1">
      <alignment horizontal="right" wrapText="1"/>
    </xf>
    <xf numFmtId="165" fontId="8" fillId="0" borderId="0" xfId="1" applyNumberFormat="1" applyFont="1" applyFill="1" applyBorder="1" applyAlignment="1">
      <alignment horizontal="right" wrapText="1"/>
    </xf>
    <xf numFmtId="165" fontId="0" fillId="0" borderId="0" xfId="0" applyNumberFormat="1"/>
    <xf numFmtId="0" fontId="9" fillId="6" borderId="7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abSelected="1" zoomScaleNormal="100" workbookViewId="0">
      <pane xSplit="1" ySplit="4" topLeftCell="B50" activePane="bottomRight" state="frozen"/>
      <selection pane="topRight" activeCell="B1" sqref="B1"/>
      <selection pane="bottomLeft" activeCell="A5" sqref="A5"/>
      <selection pane="bottomRight" activeCell="H55" sqref="H55"/>
    </sheetView>
  </sheetViews>
  <sheetFormatPr defaultRowHeight="15" x14ac:dyDescent="0.25"/>
  <cols>
    <col min="1" max="1" width="44.140625" customWidth="1"/>
    <col min="2" max="2" width="11.7109375" bestFit="1" customWidth="1"/>
    <col min="3" max="3" width="11.7109375" customWidth="1"/>
    <col min="4" max="4" width="14.28515625" bestFit="1" customWidth="1"/>
    <col min="5" max="5" width="13.85546875" bestFit="1" customWidth="1"/>
    <col min="6" max="10" width="11.7109375" bestFit="1" customWidth="1"/>
    <col min="11" max="12" width="12.7109375" bestFit="1" customWidth="1"/>
    <col min="13" max="13" width="12.5703125" bestFit="1" customWidth="1"/>
    <col min="14" max="14" width="13.140625" customWidth="1"/>
    <col min="15" max="15" width="5.7109375" bestFit="1" customWidth="1"/>
  </cols>
  <sheetData>
    <row r="1" spans="1:15" x14ac:dyDescent="0.25">
      <c r="N1" s="19" t="s">
        <v>48</v>
      </c>
    </row>
    <row r="2" spans="1:15" s="36" customFormat="1" ht="30" customHeight="1" thickBot="1" x14ac:dyDescent="0.2">
      <c r="A2" s="71" t="s">
        <v>58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 ht="15.75" thickBot="1" x14ac:dyDescent="0.3">
      <c r="A3" s="44" t="s">
        <v>31</v>
      </c>
      <c r="B3" s="45" t="s">
        <v>55</v>
      </c>
      <c r="C3" s="45" t="s">
        <v>56</v>
      </c>
      <c r="D3" s="45" t="s">
        <v>32</v>
      </c>
      <c r="E3" s="45" t="s">
        <v>33</v>
      </c>
      <c r="F3" s="45" t="s">
        <v>34</v>
      </c>
      <c r="G3" s="45" t="s">
        <v>35</v>
      </c>
      <c r="H3" s="45" t="s">
        <v>36</v>
      </c>
      <c r="I3" s="45" t="s">
        <v>37</v>
      </c>
      <c r="J3" s="45" t="s">
        <v>38</v>
      </c>
      <c r="K3" s="45" t="s">
        <v>39</v>
      </c>
      <c r="L3" s="45" t="s">
        <v>40</v>
      </c>
      <c r="M3" s="45" t="s">
        <v>41</v>
      </c>
      <c r="N3" s="45" t="s">
        <v>42</v>
      </c>
      <c r="O3" s="46" t="s">
        <v>43</v>
      </c>
    </row>
    <row r="4" spans="1:15" x14ac:dyDescent="0.25">
      <c r="A4" s="16" t="s">
        <v>44</v>
      </c>
      <c r="B4" s="17">
        <v>33007887.510000002</v>
      </c>
      <c r="C4" s="17">
        <f t="shared" ref="C4:I4" si="0">B43</f>
        <v>35959353.38000001</v>
      </c>
      <c r="D4" s="17">
        <f t="shared" si="0"/>
        <v>42925326.340000011</v>
      </c>
      <c r="E4" s="17">
        <f t="shared" si="0"/>
        <v>48545799.890000015</v>
      </c>
      <c r="F4" s="17">
        <f t="shared" si="0"/>
        <v>50275455.300000027</v>
      </c>
      <c r="G4" s="17">
        <f t="shared" si="0"/>
        <v>56083432.730000034</v>
      </c>
      <c r="H4" s="17">
        <f t="shared" si="0"/>
        <v>55288929.200000033</v>
      </c>
      <c r="I4" s="17">
        <f t="shared" si="0"/>
        <v>54891903.210000031</v>
      </c>
      <c r="J4" s="17"/>
      <c r="K4" s="17"/>
      <c r="L4" s="17"/>
      <c r="M4" s="17"/>
      <c r="N4" s="17">
        <f>M4</f>
        <v>0</v>
      </c>
      <c r="O4" s="18"/>
    </row>
    <row r="5" spans="1:15" x14ac:dyDescent="0.25">
      <c r="A5" s="10" t="s">
        <v>0</v>
      </c>
      <c r="B5" s="51">
        <f>SUM(B6:B12)</f>
        <v>30489886.870000005</v>
      </c>
      <c r="C5" s="51">
        <f>SUM(C6:C12)</f>
        <v>29071791.140000004</v>
      </c>
      <c r="D5" s="51">
        <f>SUM(D6:D12)</f>
        <v>27420375.210000001</v>
      </c>
      <c r="E5" s="51">
        <f>SUM(E6:E12)</f>
        <v>26645465.469999999</v>
      </c>
      <c r="F5" s="51">
        <f t="shared" ref="F5:M5" si="1">SUM(F6:F12)</f>
        <v>27813699.560000002</v>
      </c>
      <c r="G5" s="51">
        <f t="shared" si="1"/>
        <v>26712739.390000001</v>
      </c>
      <c r="H5" s="51">
        <f t="shared" si="1"/>
        <v>28200973.280000001</v>
      </c>
      <c r="I5" s="51">
        <f t="shared" si="1"/>
        <v>0</v>
      </c>
      <c r="J5" s="51">
        <f t="shared" si="1"/>
        <v>0</v>
      </c>
      <c r="K5" s="51">
        <f t="shared" si="1"/>
        <v>0</v>
      </c>
      <c r="L5" s="51">
        <f t="shared" si="1"/>
        <v>0</v>
      </c>
      <c r="M5" s="51">
        <f t="shared" si="1"/>
        <v>0</v>
      </c>
      <c r="N5" s="11">
        <f>SUM(B5:M5)</f>
        <v>196354930.91999999</v>
      </c>
      <c r="O5" s="11">
        <v>100</v>
      </c>
    </row>
    <row r="6" spans="1:15" x14ac:dyDescent="0.25">
      <c r="A6" s="12" t="s">
        <v>60</v>
      </c>
      <c r="B6" s="13">
        <v>31282.6</v>
      </c>
      <c r="C6" s="13">
        <v>31150.42</v>
      </c>
      <c r="D6" s="13">
        <v>31062.3</v>
      </c>
      <c r="E6" s="13">
        <v>31458.84</v>
      </c>
      <c r="F6" s="13">
        <v>0</v>
      </c>
      <c r="G6" s="13">
        <v>0</v>
      </c>
      <c r="H6" s="13">
        <v>0</v>
      </c>
      <c r="I6" s="13"/>
      <c r="J6" s="13"/>
      <c r="K6" s="14"/>
      <c r="L6" s="14"/>
      <c r="M6" s="14"/>
      <c r="N6" s="14">
        <f t="shared" ref="N6:N7" si="2">SUM(B6:M6)</f>
        <v>124954.15999999999</v>
      </c>
      <c r="O6" s="14">
        <f>(N6/N$5)*100</f>
        <v>6.3636884194626875E-2</v>
      </c>
    </row>
    <row r="7" spans="1:15" x14ac:dyDescent="0.25">
      <c r="A7" s="12" t="s">
        <v>61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/>
      <c r="J7" s="13"/>
      <c r="K7" s="14"/>
      <c r="L7" s="14"/>
      <c r="M7" s="14"/>
      <c r="N7" s="14">
        <f t="shared" si="2"/>
        <v>0</v>
      </c>
      <c r="O7" s="14">
        <f>(N7/N$5)*100</f>
        <v>0</v>
      </c>
    </row>
    <row r="8" spans="1:15" x14ac:dyDescent="0.25">
      <c r="A8" s="12" t="s">
        <v>1</v>
      </c>
      <c r="B8" s="50">
        <v>24433265.350000001</v>
      </c>
      <c r="C8" s="50">
        <v>22834764.66</v>
      </c>
      <c r="D8" s="50">
        <v>21321073.43</v>
      </c>
      <c r="E8" s="50">
        <v>20552307.489999998</v>
      </c>
      <c r="F8" s="50">
        <v>21754889.760000002</v>
      </c>
      <c r="G8" s="13">
        <v>20506830.010000002</v>
      </c>
      <c r="H8" s="13">
        <v>19958675.300000001</v>
      </c>
      <c r="I8" s="13"/>
      <c r="J8" s="13"/>
      <c r="K8" s="14"/>
      <c r="L8" s="14"/>
      <c r="M8" s="14"/>
      <c r="N8" s="14">
        <f t="shared" ref="N8:N37" si="3">SUM(B8:M8)</f>
        <v>151361806</v>
      </c>
      <c r="O8" s="14">
        <f>(N8/N$5)*100</f>
        <v>77.085818670715568</v>
      </c>
    </row>
    <row r="9" spans="1:15" x14ac:dyDescent="0.25">
      <c r="A9" s="12" t="s">
        <v>45</v>
      </c>
      <c r="B9" s="50">
        <v>462914.19</v>
      </c>
      <c r="C9" s="50">
        <v>385104.12</v>
      </c>
      <c r="D9" s="50">
        <v>440449.96</v>
      </c>
      <c r="E9" s="50">
        <v>421706.78</v>
      </c>
      <c r="F9" s="50">
        <v>424416.89</v>
      </c>
      <c r="G9" s="13">
        <v>434707.08</v>
      </c>
      <c r="H9" s="13">
        <v>338162.57</v>
      </c>
      <c r="I9" s="13"/>
      <c r="J9" s="13"/>
      <c r="K9" s="14"/>
      <c r="L9" s="14"/>
      <c r="M9" s="14"/>
      <c r="N9" s="14">
        <f t="shared" si="3"/>
        <v>2907461.59</v>
      </c>
      <c r="O9" s="14">
        <f t="shared" ref="O9:O12" si="4">(N9/N$5)*100</f>
        <v>1.4807173807030973</v>
      </c>
    </row>
    <row r="10" spans="1:15" x14ac:dyDescent="0.25">
      <c r="A10" s="12" t="s">
        <v>2</v>
      </c>
      <c r="B10" s="13">
        <v>0</v>
      </c>
      <c r="C10" s="13">
        <v>226855.38</v>
      </c>
      <c r="D10" s="13">
        <v>200</v>
      </c>
      <c r="E10" s="13">
        <v>0</v>
      </c>
      <c r="F10" s="13">
        <v>0</v>
      </c>
      <c r="G10" s="13">
        <v>0</v>
      </c>
      <c r="H10" s="13">
        <v>0</v>
      </c>
      <c r="I10" s="13"/>
      <c r="J10" s="13"/>
      <c r="K10" s="13"/>
      <c r="L10" s="13"/>
      <c r="M10" s="13"/>
      <c r="N10" s="15">
        <f t="shared" si="3"/>
        <v>227055.38</v>
      </c>
      <c r="O10" s="15">
        <f t="shared" si="4"/>
        <v>0.11563518111623494</v>
      </c>
    </row>
    <row r="11" spans="1:15" x14ac:dyDescent="0.25">
      <c r="A11" s="12" t="s">
        <v>3</v>
      </c>
      <c r="B11" s="50">
        <v>166042.45000000001</v>
      </c>
      <c r="C11" s="50">
        <v>163286.76</v>
      </c>
      <c r="D11" s="50">
        <v>219881.21</v>
      </c>
      <c r="E11" s="13">
        <v>229750.56</v>
      </c>
      <c r="F11" s="50">
        <v>241222.78</v>
      </c>
      <c r="G11" s="13">
        <v>267257.53000000003</v>
      </c>
      <c r="H11" s="50">
        <v>268346.05</v>
      </c>
      <c r="I11" s="13"/>
      <c r="J11" s="13"/>
      <c r="K11" s="14"/>
      <c r="L11" s="14"/>
      <c r="M11" s="14"/>
      <c r="N11" s="14">
        <f>SUM(B11:M11)</f>
        <v>1555787.34</v>
      </c>
      <c r="O11" s="14">
        <f t="shared" si="4"/>
        <v>0.79233423510707124</v>
      </c>
    </row>
    <row r="12" spans="1:15" x14ac:dyDescent="0.25">
      <c r="A12" s="12" t="s">
        <v>4</v>
      </c>
      <c r="B12" s="50">
        <v>5396382.2800000003</v>
      </c>
      <c r="C12" s="50">
        <v>5430629.7999999998</v>
      </c>
      <c r="D12" s="50">
        <v>5407708.3099999996</v>
      </c>
      <c r="E12" s="50">
        <v>5410241.7999999998</v>
      </c>
      <c r="F12" s="50">
        <v>5393170.1299999999</v>
      </c>
      <c r="G12" s="13">
        <v>5503944.7699999996</v>
      </c>
      <c r="H12" s="50">
        <v>7635789.3600000003</v>
      </c>
      <c r="I12" s="13"/>
      <c r="J12" s="13"/>
      <c r="K12" s="14"/>
      <c r="L12" s="14"/>
      <c r="M12" s="14"/>
      <c r="N12" s="14">
        <f t="shared" si="3"/>
        <v>40177866.450000003</v>
      </c>
      <c r="O12" s="14">
        <f t="shared" si="4"/>
        <v>20.461857648163413</v>
      </c>
    </row>
    <row r="13" spans="1:15" x14ac:dyDescent="0.25">
      <c r="A13" s="37" t="s">
        <v>5</v>
      </c>
      <c r="B13" s="52">
        <f>SUM(B14:B37)</f>
        <v>27514820.529999997</v>
      </c>
      <c r="C13" s="52">
        <f t="shared" ref="C13:D13" si="5">SUM(C14:C37)</f>
        <v>22117882.449999996</v>
      </c>
      <c r="D13" s="52">
        <f t="shared" si="5"/>
        <v>21880378.060000002</v>
      </c>
      <c r="E13" s="52">
        <f t="shared" ref="E13:M13" si="6">SUM(E14:E37)</f>
        <v>24916498.529999994</v>
      </c>
      <c r="F13" s="52">
        <f t="shared" si="6"/>
        <v>22004900.52</v>
      </c>
      <c r="G13" s="52">
        <f t="shared" si="6"/>
        <v>27516664.460000001</v>
      </c>
      <c r="H13" s="52">
        <f>SUM(H14:H37)</f>
        <v>28602407.809999999</v>
      </c>
      <c r="I13" s="52">
        <f>SUM(I14:I37)</f>
        <v>0</v>
      </c>
      <c r="J13" s="38">
        <f t="shared" si="6"/>
        <v>0</v>
      </c>
      <c r="K13" s="38">
        <f t="shared" si="6"/>
        <v>0</v>
      </c>
      <c r="L13" s="38">
        <f t="shared" si="6"/>
        <v>0</v>
      </c>
      <c r="M13" s="38">
        <f t="shared" si="6"/>
        <v>0</v>
      </c>
      <c r="N13" s="39">
        <f t="shared" si="3"/>
        <v>174553552.35999998</v>
      </c>
      <c r="O13" s="39">
        <v>100</v>
      </c>
    </row>
    <row r="14" spans="1:15" x14ac:dyDescent="0.25">
      <c r="A14" s="40" t="s">
        <v>6</v>
      </c>
      <c r="B14" s="53">
        <v>1022904.56</v>
      </c>
      <c r="C14" s="53">
        <v>1018244.34</v>
      </c>
      <c r="D14" s="53">
        <v>1063323.18</v>
      </c>
      <c r="E14" s="53">
        <v>1051018.48</v>
      </c>
      <c r="F14" s="53">
        <v>1050374.8799999999</v>
      </c>
      <c r="G14" s="41">
        <v>1082717.19</v>
      </c>
      <c r="H14" s="41">
        <v>1072711.18</v>
      </c>
      <c r="I14" s="41"/>
      <c r="J14" s="41"/>
      <c r="K14" s="42"/>
      <c r="L14" s="42"/>
      <c r="M14" s="42"/>
      <c r="N14" s="42">
        <f t="shared" si="3"/>
        <v>7361293.8099999987</v>
      </c>
      <c r="O14" s="42">
        <f>(N14/N$13)*100</f>
        <v>4.2172122597757484</v>
      </c>
    </row>
    <row r="15" spans="1:15" x14ac:dyDescent="0.25">
      <c r="A15" s="40" t="s">
        <v>7</v>
      </c>
      <c r="B15" s="54">
        <v>0</v>
      </c>
      <c r="C15" s="53">
        <v>304004.15999999997</v>
      </c>
      <c r="D15" s="53">
        <v>6569.96</v>
      </c>
      <c r="E15" s="54">
        <v>199501.81</v>
      </c>
      <c r="F15" s="53">
        <v>17898.63</v>
      </c>
      <c r="G15" s="41">
        <v>243930.69</v>
      </c>
      <c r="H15" s="41">
        <v>6060.78</v>
      </c>
      <c r="I15" s="41"/>
      <c r="J15" s="41"/>
      <c r="K15" s="42"/>
      <c r="L15" s="42"/>
      <c r="M15" s="42"/>
      <c r="N15" s="42">
        <f t="shared" si="3"/>
        <v>777966.03</v>
      </c>
      <c r="O15" s="42">
        <f t="shared" ref="O15:O37" si="7">(N15/N$13)*100</f>
        <v>0.44568902751146511</v>
      </c>
    </row>
    <row r="16" spans="1:15" x14ac:dyDescent="0.25">
      <c r="A16" s="40" t="s">
        <v>8</v>
      </c>
      <c r="B16" s="53">
        <v>174378.91</v>
      </c>
      <c r="C16" s="53">
        <v>190724.04</v>
      </c>
      <c r="D16" s="53">
        <v>203763.56</v>
      </c>
      <c r="E16" s="53">
        <v>186654.73</v>
      </c>
      <c r="F16" s="53">
        <v>195294.01</v>
      </c>
      <c r="G16" s="41">
        <v>194759.28</v>
      </c>
      <c r="H16" s="41">
        <v>189275.94</v>
      </c>
      <c r="I16" s="41"/>
      <c r="J16" s="41"/>
      <c r="K16" s="42"/>
      <c r="L16" s="42"/>
      <c r="M16" s="42"/>
      <c r="N16" s="42">
        <f t="shared" si="3"/>
        <v>1334850.47</v>
      </c>
      <c r="O16" s="42">
        <f t="shared" si="7"/>
        <v>0.76472260343748188</v>
      </c>
    </row>
    <row r="17" spans="1:15" x14ac:dyDescent="0.25">
      <c r="A17" s="40" t="s">
        <v>51</v>
      </c>
      <c r="B17" s="53">
        <v>42463.99</v>
      </c>
      <c r="C17" s="53">
        <v>42463.99</v>
      </c>
      <c r="D17" s="53">
        <v>42463.99</v>
      </c>
      <c r="E17" s="53">
        <v>43003.91</v>
      </c>
      <c r="F17" s="53">
        <v>42493.18</v>
      </c>
      <c r="G17" s="41">
        <v>42712.06</v>
      </c>
      <c r="H17" s="41">
        <v>42463.99</v>
      </c>
      <c r="I17" s="41"/>
      <c r="J17" s="41"/>
      <c r="K17" s="42"/>
      <c r="L17" s="42"/>
      <c r="M17" s="42"/>
      <c r="N17" s="42">
        <f t="shared" ref="N17" si="8">SUM(B17:M17)</f>
        <v>298065.11</v>
      </c>
      <c r="O17" s="42">
        <f t="shared" ref="O17:O18" si="9">(N17/N$13)*100</f>
        <v>0.17075854714504421</v>
      </c>
    </row>
    <row r="18" spans="1:15" x14ac:dyDescent="0.25">
      <c r="A18" s="40" t="s">
        <v>64</v>
      </c>
      <c r="B18" s="53">
        <v>31580.66</v>
      </c>
      <c r="C18" s="53">
        <v>116409.17</v>
      </c>
      <c r="D18" s="53">
        <v>116309.26</v>
      </c>
      <c r="E18" s="53">
        <v>123573.73</v>
      </c>
      <c r="F18" s="53">
        <v>115153.87</v>
      </c>
      <c r="G18" s="41">
        <v>114324.69</v>
      </c>
      <c r="H18" s="41">
        <v>116227.24</v>
      </c>
      <c r="I18" s="41"/>
      <c r="J18" s="41"/>
      <c r="K18" s="42"/>
      <c r="L18" s="42"/>
      <c r="M18" s="42"/>
      <c r="N18" s="42">
        <f t="shared" ref="N18" si="10">SUM(B18:M18)</f>
        <v>733578.61999999988</v>
      </c>
      <c r="O18" s="42">
        <f t="shared" si="9"/>
        <v>0.42025992028341208</v>
      </c>
    </row>
    <row r="19" spans="1:15" x14ac:dyDescent="0.25">
      <c r="A19" s="40" t="s">
        <v>9</v>
      </c>
      <c r="B19" s="54">
        <v>14645</v>
      </c>
      <c r="C19" s="54">
        <v>10479.33</v>
      </c>
      <c r="D19" s="54">
        <v>3586.67</v>
      </c>
      <c r="E19" s="54">
        <v>32.99</v>
      </c>
      <c r="F19" s="54">
        <v>3796.15</v>
      </c>
      <c r="G19" s="41">
        <v>3758.13</v>
      </c>
      <c r="H19" s="41">
        <v>3681.86</v>
      </c>
      <c r="I19" s="41"/>
      <c r="J19" s="41"/>
      <c r="K19" s="42"/>
      <c r="L19" s="42"/>
      <c r="M19" s="42"/>
      <c r="N19" s="42">
        <f t="shared" si="3"/>
        <v>39980.130000000005</v>
      </c>
      <c r="O19" s="42">
        <f t="shared" si="7"/>
        <v>2.2904220200311257E-2</v>
      </c>
    </row>
    <row r="20" spans="1:15" x14ac:dyDescent="0.25">
      <c r="A20" s="40" t="s">
        <v>62</v>
      </c>
      <c r="B20" s="54">
        <v>222975.06</v>
      </c>
      <c r="C20" s="54">
        <v>345313.89</v>
      </c>
      <c r="D20" s="54">
        <v>251238.71</v>
      </c>
      <c r="E20" s="54">
        <v>246392.26</v>
      </c>
      <c r="F20" s="54">
        <v>156555.01</v>
      </c>
      <c r="G20" s="41">
        <v>200513.58</v>
      </c>
      <c r="H20" s="41">
        <v>353808.13</v>
      </c>
      <c r="I20" s="41"/>
      <c r="J20" s="41"/>
      <c r="K20" s="42"/>
      <c r="L20" s="42"/>
      <c r="M20" s="42"/>
      <c r="N20" s="42">
        <f t="shared" si="3"/>
        <v>1776796.6400000001</v>
      </c>
      <c r="O20" s="42">
        <f t="shared" si="7"/>
        <v>1.0179091837303473</v>
      </c>
    </row>
    <row r="21" spans="1:15" x14ac:dyDescent="0.25">
      <c r="A21" s="40" t="s">
        <v>10</v>
      </c>
      <c r="B21" s="54">
        <v>0</v>
      </c>
      <c r="C21" s="54">
        <v>3595.47</v>
      </c>
      <c r="D21" s="53">
        <v>5164.38</v>
      </c>
      <c r="E21" s="54">
        <v>9054.11</v>
      </c>
      <c r="F21" s="53">
        <v>7008.07</v>
      </c>
      <c r="G21" s="41">
        <v>2994724.61</v>
      </c>
      <c r="H21" s="41">
        <v>2141402.9500000002</v>
      </c>
      <c r="I21" s="41"/>
      <c r="J21" s="41"/>
      <c r="K21" s="41"/>
      <c r="L21" s="41"/>
      <c r="M21" s="41"/>
      <c r="N21" s="43">
        <f t="shared" si="3"/>
        <v>5160949.59</v>
      </c>
      <c r="O21" s="43">
        <f t="shared" si="7"/>
        <v>2.9566568655996388</v>
      </c>
    </row>
    <row r="22" spans="1:15" x14ac:dyDescent="0.25">
      <c r="A22" s="40" t="s">
        <v>11</v>
      </c>
      <c r="B22" s="54">
        <v>4050</v>
      </c>
      <c r="C22" s="54">
        <v>6090</v>
      </c>
      <c r="D22" s="54">
        <v>3071.78</v>
      </c>
      <c r="E22" s="54">
        <v>57651.75</v>
      </c>
      <c r="F22" s="54">
        <v>8172</v>
      </c>
      <c r="G22" s="41">
        <v>6275</v>
      </c>
      <c r="H22" s="41">
        <v>16289.02</v>
      </c>
      <c r="I22" s="41"/>
      <c r="J22" s="41"/>
      <c r="K22" s="41"/>
      <c r="L22" s="41"/>
      <c r="M22" s="41"/>
      <c r="N22" s="42">
        <f t="shared" si="3"/>
        <v>101599.55</v>
      </c>
      <c r="O22" s="42">
        <f t="shared" si="7"/>
        <v>5.8205375156422288E-2</v>
      </c>
    </row>
    <row r="23" spans="1:15" x14ac:dyDescent="0.25">
      <c r="A23" s="40" t="s">
        <v>12</v>
      </c>
      <c r="B23" s="54">
        <v>0</v>
      </c>
      <c r="C23" s="54">
        <v>4840.18</v>
      </c>
      <c r="D23" s="54">
        <v>43248.85</v>
      </c>
      <c r="E23" s="53">
        <v>40182.21</v>
      </c>
      <c r="F23" s="54">
        <v>24805.08</v>
      </c>
      <c r="G23" s="41">
        <v>301505.77</v>
      </c>
      <c r="H23" s="41">
        <v>69586.880000000005</v>
      </c>
      <c r="I23" s="41"/>
      <c r="J23" s="41"/>
      <c r="K23" s="42"/>
      <c r="L23" s="42"/>
      <c r="M23" s="42"/>
      <c r="N23" s="42">
        <f t="shared" si="3"/>
        <v>484168.97000000003</v>
      </c>
      <c r="O23" s="42">
        <f t="shared" si="7"/>
        <v>0.27737560390718824</v>
      </c>
    </row>
    <row r="24" spans="1:15" x14ac:dyDescent="0.25">
      <c r="A24" s="40" t="s">
        <v>13</v>
      </c>
      <c r="B24" s="53">
        <v>2681944.71</v>
      </c>
      <c r="C24" s="54">
        <v>29489.86</v>
      </c>
      <c r="D24" s="53">
        <v>353.02</v>
      </c>
      <c r="E24" s="54">
        <v>8507.2900000000009</v>
      </c>
      <c r="F24" s="53">
        <v>4445.3100000000004</v>
      </c>
      <c r="G24" s="41">
        <v>13442.83</v>
      </c>
      <c r="H24" s="41">
        <v>9346.64</v>
      </c>
      <c r="I24" s="66"/>
      <c r="J24" s="41"/>
      <c r="K24" s="67"/>
      <c r="L24" s="42"/>
      <c r="M24" s="43"/>
      <c r="N24" s="43">
        <f t="shared" si="3"/>
        <v>2747529.66</v>
      </c>
      <c r="O24" s="43">
        <f t="shared" si="7"/>
        <v>1.5740325091370719</v>
      </c>
    </row>
    <row r="25" spans="1:15" x14ac:dyDescent="0.25">
      <c r="A25" s="40" t="s">
        <v>52</v>
      </c>
      <c r="B25" s="54">
        <v>144556.29</v>
      </c>
      <c r="C25" s="53">
        <v>134589.09</v>
      </c>
      <c r="D25" s="53">
        <v>22967.360000000001</v>
      </c>
      <c r="E25" s="54">
        <v>0</v>
      </c>
      <c r="F25" s="54">
        <v>81488.240000000005</v>
      </c>
      <c r="G25" s="41">
        <v>79520.070000000007</v>
      </c>
      <c r="H25" s="41">
        <v>28498.3</v>
      </c>
      <c r="I25" s="41"/>
      <c r="J25" s="41"/>
      <c r="K25" s="43"/>
      <c r="L25" s="42"/>
      <c r="M25" s="43"/>
      <c r="N25" s="43">
        <f t="shared" ref="N25" si="11">SUM(B25:M25)</f>
        <v>491619.35</v>
      </c>
      <c r="O25" s="43">
        <f t="shared" ref="O25" si="12">(N25/N$13)*100</f>
        <v>0.28164385276220683</v>
      </c>
    </row>
    <row r="26" spans="1:15" x14ac:dyDescent="0.25">
      <c r="A26" s="40" t="s">
        <v>14</v>
      </c>
      <c r="B26" s="53">
        <v>14060133.369999999</v>
      </c>
      <c r="C26" s="53">
        <v>14035090.109999999</v>
      </c>
      <c r="D26" s="53">
        <v>14446199.390000001</v>
      </c>
      <c r="E26" s="53">
        <v>14419534.67</v>
      </c>
      <c r="F26" s="54">
        <v>14375029.82</v>
      </c>
      <c r="G26" s="41">
        <v>14603031.01</v>
      </c>
      <c r="H26" s="41">
        <v>14645644.560000001</v>
      </c>
      <c r="I26" s="41"/>
      <c r="J26" s="41"/>
      <c r="K26" s="42"/>
      <c r="L26" s="42"/>
      <c r="M26" s="42"/>
      <c r="N26" s="42">
        <f t="shared" si="3"/>
        <v>100584662.93000001</v>
      </c>
      <c r="O26" s="42">
        <f t="shared" si="7"/>
        <v>57.623956413418483</v>
      </c>
    </row>
    <row r="27" spans="1:15" x14ac:dyDescent="0.25">
      <c r="A27" s="40" t="s">
        <v>59</v>
      </c>
      <c r="B27" s="54">
        <v>404759.16</v>
      </c>
      <c r="C27" s="54">
        <v>402878.48</v>
      </c>
      <c r="D27" s="54">
        <v>409572.32</v>
      </c>
      <c r="E27" s="54">
        <v>413527.75</v>
      </c>
      <c r="F27" s="53">
        <v>412329.36</v>
      </c>
      <c r="G27" s="41">
        <v>413107.84</v>
      </c>
      <c r="H27" s="41">
        <v>413524.22</v>
      </c>
      <c r="I27" s="41"/>
      <c r="J27" s="41"/>
      <c r="K27" s="42"/>
      <c r="L27" s="42"/>
      <c r="M27" s="42"/>
      <c r="N27" s="42">
        <f t="shared" ref="N27" si="13">SUM(B27:M27)</f>
        <v>2869699.13</v>
      </c>
      <c r="O27" s="42">
        <f t="shared" ref="O27" si="14">(N27/N$13)*100</f>
        <v>1.6440221875757191</v>
      </c>
    </row>
    <row r="28" spans="1:15" x14ac:dyDescent="0.25">
      <c r="A28" s="40" t="s">
        <v>46</v>
      </c>
      <c r="B28" s="54">
        <v>0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41">
        <v>0</v>
      </c>
      <c r="I28" s="41"/>
      <c r="J28" s="41"/>
      <c r="K28" s="41"/>
      <c r="L28" s="41"/>
      <c r="M28" s="41"/>
      <c r="N28" s="43">
        <f t="shared" si="3"/>
        <v>0</v>
      </c>
      <c r="O28" s="43">
        <f t="shared" si="7"/>
        <v>0</v>
      </c>
    </row>
    <row r="29" spans="1:15" x14ac:dyDescent="0.25">
      <c r="A29" s="40" t="s">
        <v>15</v>
      </c>
      <c r="B29" s="53">
        <v>2057139.13</v>
      </c>
      <c r="C29" s="53">
        <v>2262575.81</v>
      </c>
      <c r="D29" s="53">
        <v>2362356.1800000002</v>
      </c>
      <c r="E29" s="53">
        <v>2334289.48</v>
      </c>
      <c r="F29" s="53">
        <v>2334288.2400000002</v>
      </c>
      <c r="G29" s="41">
        <v>2381300.7999999998</v>
      </c>
      <c r="H29" s="41">
        <v>2347996.65</v>
      </c>
      <c r="I29" s="41"/>
      <c r="J29" s="41"/>
      <c r="K29" s="42"/>
      <c r="L29" s="42"/>
      <c r="M29" s="42"/>
      <c r="N29" s="42">
        <f t="shared" si="3"/>
        <v>16079946.290000001</v>
      </c>
      <c r="O29" s="42">
        <f t="shared" si="7"/>
        <v>9.2120418476712818</v>
      </c>
    </row>
    <row r="30" spans="1:15" x14ac:dyDescent="0.25">
      <c r="A30" s="40" t="s">
        <v>67</v>
      </c>
      <c r="B30" s="54">
        <v>0</v>
      </c>
      <c r="C30" s="54">
        <v>0</v>
      </c>
      <c r="D30" s="54">
        <v>38369.61</v>
      </c>
      <c r="E30" s="54">
        <v>4400</v>
      </c>
      <c r="F30" s="54">
        <v>0</v>
      </c>
      <c r="G30" s="54">
        <v>9039.14</v>
      </c>
      <c r="H30" s="54">
        <v>2412.2199999999998</v>
      </c>
      <c r="I30" s="54"/>
      <c r="J30" s="54"/>
      <c r="K30" s="42"/>
      <c r="L30" s="42"/>
      <c r="M30" s="42"/>
      <c r="N30" s="42">
        <f t="shared" ref="N30" si="15">SUM(B30:M30)</f>
        <v>54220.97</v>
      </c>
      <c r="O30" s="42">
        <f t="shared" ref="O30" si="16">(N30/N$13)*100</f>
        <v>3.1062656283370529E-2</v>
      </c>
    </row>
    <row r="31" spans="1:15" x14ac:dyDescent="0.25">
      <c r="A31" s="40" t="s">
        <v>16</v>
      </c>
      <c r="B31" s="53">
        <v>144204.81</v>
      </c>
      <c r="C31" s="53">
        <v>215694.56</v>
      </c>
      <c r="D31" s="53">
        <v>392232.09</v>
      </c>
      <c r="E31" s="53">
        <v>459014.82</v>
      </c>
      <c r="F31" s="53">
        <v>466476.66</v>
      </c>
      <c r="G31" s="41">
        <v>655637.03</v>
      </c>
      <c r="H31" s="41">
        <v>423270.03</v>
      </c>
      <c r="I31" s="41"/>
      <c r="J31" s="41"/>
      <c r="K31" s="42"/>
      <c r="L31" s="42"/>
      <c r="M31" s="42"/>
      <c r="N31" s="42">
        <f t="shared" si="3"/>
        <v>2756530</v>
      </c>
      <c r="O31" s="42">
        <f t="shared" si="7"/>
        <v>1.5791887147131332</v>
      </c>
    </row>
    <row r="32" spans="1:15" x14ac:dyDescent="0.25">
      <c r="A32" s="40" t="s">
        <v>53</v>
      </c>
      <c r="B32" s="53">
        <v>32616.59</v>
      </c>
      <c r="C32" s="53">
        <v>36383.449999999997</v>
      </c>
      <c r="D32" s="53">
        <v>36383.449999999997</v>
      </c>
      <c r="E32" s="53">
        <v>36339.14</v>
      </c>
      <c r="F32" s="53">
        <v>35674.400000000001</v>
      </c>
      <c r="G32" s="41">
        <v>35630.089999999997</v>
      </c>
      <c r="H32" s="41">
        <v>44371.43</v>
      </c>
      <c r="I32" s="41"/>
      <c r="J32" s="41"/>
      <c r="K32" s="42"/>
      <c r="L32" s="42"/>
      <c r="M32" s="42"/>
      <c r="N32" s="42">
        <f t="shared" ref="N32" si="17">SUM(B32:M32)</f>
        <v>257398.55</v>
      </c>
      <c r="O32" s="42">
        <f t="shared" ref="O32" si="18">(N32/N$13)*100</f>
        <v>0.14746107800151792</v>
      </c>
    </row>
    <row r="33" spans="1:16" ht="15.75" customHeight="1" x14ac:dyDescent="0.25">
      <c r="A33" s="40" t="s">
        <v>17</v>
      </c>
      <c r="B33" s="54">
        <v>5396382.2800000003</v>
      </c>
      <c r="C33" s="54">
        <v>1991183.91</v>
      </c>
      <c r="D33" s="54">
        <v>2224006.7999999998</v>
      </c>
      <c r="E33" s="54">
        <v>4409644.8499999996</v>
      </c>
      <c r="F33" s="54">
        <v>1830355.54</v>
      </c>
      <c r="G33" s="41">
        <v>3180259.23</v>
      </c>
      <c r="H33" s="41">
        <v>5775861.1699999999</v>
      </c>
      <c r="I33" s="41"/>
      <c r="J33" s="41"/>
      <c r="K33" s="43"/>
      <c r="L33" s="43"/>
      <c r="M33" s="43"/>
      <c r="N33" s="43">
        <f t="shared" si="3"/>
        <v>24807693.780000001</v>
      </c>
      <c r="O33" s="43">
        <f t="shared" si="7"/>
        <v>14.212081876647522</v>
      </c>
    </row>
    <row r="34" spans="1:16" ht="15.75" customHeight="1" x14ac:dyDescent="0.25">
      <c r="A34" s="40" t="s">
        <v>18</v>
      </c>
      <c r="B34" s="54">
        <v>0</v>
      </c>
      <c r="C34" s="54">
        <v>66181.88</v>
      </c>
      <c r="D34" s="54">
        <v>83392.5</v>
      </c>
      <c r="E34" s="54">
        <v>153494.25</v>
      </c>
      <c r="F34" s="54">
        <v>130177.29</v>
      </c>
      <c r="G34" s="41">
        <v>134244.29</v>
      </c>
      <c r="H34" s="41">
        <v>159330.67000000001</v>
      </c>
      <c r="I34" s="41"/>
      <c r="J34" s="41"/>
      <c r="K34" s="42"/>
      <c r="L34" s="42"/>
      <c r="M34" s="42"/>
      <c r="N34" s="42">
        <f t="shared" si="3"/>
        <v>726820.88</v>
      </c>
      <c r="O34" s="42">
        <f t="shared" si="7"/>
        <v>0.41638847801905604</v>
      </c>
    </row>
    <row r="35" spans="1:16" x14ac:dyDescent="0.25">
      <c r="A35" s="40" t="s">
        <v>19</v>
      </c>
      <c r="B35" s="53">
        <v>781885.89</v>
      </c>
      <c r="C35" s="53">
        <v>198075.59</v>
      </c>
      <c r="D35" s="54">
        <v>28358</v>
      </c>
      <c r="E35" s="54">
        <v>426.74</v>
      </c>
      <c r="F35" s="54">
        <v>0</v>
      </c>
      <c r="G35" s="54">
        <v>0</v>
      </c>
      <c r="H35" s="41">
        <v>0</v>
      </c>
      <c r="I35" s="41"/>
      <c r="J35" s="41"/>
      <c r="K35" s="41"/>
      <c r="L35" s="41"/>
      <c r="M35" s="41"/>
      <c r="N35" s="43">
        <f t="shared" si="3"/>
        <v>1008746.22</v>
      </c>
      <c r="O35" s="43">
        <f t="shared" si="7"/>
        <v>0.57790071090593298</v>
      </c>
    </row>
    <row r="36" spans="1:16" ht="15.75" customHeight="1" x14ac:dyDescent="0.25">
      <c r="A36" s="40" t="s">
        <v>20</v>
      </c>
      <c r="B36" s="54">
        <v>298200.12</v>
      </c>
      <c r="C36" s="54">
        <v>703575.14</v>
      </c>
      <c r="D36" s="54">
        <v>97447</v>
      </c>
      <c r="E36" s="54">
        <v>720253.56</v>
      </c>
      <c r="F36" s="54">
        <v>713084.78</v>
      </c>
      <c r="G36" s="41">
        <v>826231.13</v>
      </c>
      <c r="H36" s="41">
        <v>740643.95</v>
      </c>
      <c r="I36" s="41"/>
      <c r="J36" s="41"/>
      <c r="K36" s="42"/>
      <c r="L36" s="42"/>
      <c r="M36" s="42"/>
      <c r="N36" s="42">
        <f t="shared" ref="N36" si="19">SUM(B36:M36)</f>
        <v>4099435.6799999997</v>
      </c>
      <c r="O36" s="42">
        <f t="shared" ref="O36" si="20">(N36/N$13)*100</f>
        <v>2.3485260681176552</v>
      </c>
      <c r="P36" s="9"/>
    </row>
    <row r="37" spans="1:16" ht="15.75" customHeight="1" x14ac:dyDescent="0.25">
      <c r="A37" s="40" t="s">
        <v>63</v>
      </c>
      <c r="B37" s="54">
        <v>0</v>
      </c>
      <c r="C37" s="54">
        <v>0</v>
      </c>
      <c r="D37" s="54">
        <v>0</v>
      </c>
      <c r="E37" s="54">
        <v>0</v>
      </c>
      <c r="F37" s="54">
        <v>0</v>
      </c>
      <c r="G37" s="41">
        <v>0</v>
      </c>
      <c r="H37" s="41">
        <v>0</v>
      </c>
      <c r="I37" s="41"/>
      <c r="J37" s="41"/>
      <c r="K37" s="42"/>
      <c r="L37" s="42"/>
      <c r="M37" s="42"/>
      <c r="N37" s="42">
        <f t="shared" si="3"/>
        <v>0</v>
      </c>
      <c r="O37" s="42">
        <f t="shared" si="7"/>
        <v>0</v>
      </c>
      <c r="P37" s="9"/>
    </row>
    <row r="38" spans="1:16" x14ac:dyDescent="0.25">
      <c r="A38" s="20" t="s">
        <v>21</v>
      </c>
      <c r="B38" s="55">
        <f t="shared" ref="B38:G38" si="21">SUM(B39)</f>
        <v>6243722.0599999996</v>
      </c>
      <c r="C38" s="55">
        <f t="shared" si="21"/>
        <v>5567678.2599999998</v>
      </c>
      <c r="D38" s="55">
        <f t="shared" si="21"/>
        <v>5573481.4199999999</v>
      </c>
      <c r="E38" s="55">
        <f t="shared" si="21"/>
        <v>5617076.3099999996</v>
      </c>
      <c r="F38" s="55">
        <f t="shared" si="21"/>
        <v>5601835.5099999998</v>
      </c>
      <c r="G38" s="55">
        <f t="shared" si="21"/>
        <v>5776262.2300000004</v>
      </c>
      <c r="H38" s="55">
        <f t="shared" ref="H38" si="22">SUM(H39)</f>
        <v>5769601.6699999999</v>
      </c>
      <c r="I38" s="55">
        <f t="shared" ref="I38" si="23">SUM(I39)</f>
        <v>0</v>
      </c>
      <c r="J38" s="21">
        <f t="shared" ref="J38" si="24">SUM(J39)</f>
        <v>0</v>
      </c>
      <c r="K38" s="21">
        <f t="shared" ref="K38" si="25">SUM(K39)</f>
        <v>0</v>
      </c>
      <c r="L38" s="21">
        <f t="shared" ref="L38:M38" si="26">SUM(L39)</f>
        <v>0</v>
      </c>
      <c r="M38" s="21">
        <f t="shared" si="26"/>
        <v>0</v>
      </c>
      <c r="N38" s="22">
        <f>SUM(B38:M38)</f>
        <v>40149657.460000008</v>
      </c>
      <c r="O38" s="22">
        <v>100</v>
      </c>
    </row>
    <row r="39" spans="1:16" x14ac:dyDescent="0.25">
      <c r="A39" s="23" t="s">
        <v>22</v>
      </c>
      <c r="B39" s="56">
        <v>6243722.0599999996</v>
      </c>
      <c r="C39" s="56">
        <v>5567678.2599999998</v>
      </c>
      <c r="D39" s="56">
        <v>5573481.4199999999</v>
      </c>
      <c r="E39" s="56">
        <v>5617076.3099999996</v>
      </c>
      <c r="F39" s="56">
        <v>5601835.5099999998</v>
      </c>
      <c r="G39" s="24">
        <v>5776262.2300000004</v>
      </c>
      <c r="H39" s="24">
        <v>5769601.6699999999</v>
      </c>
      <c r="I39" s="24"/>
      <c r="J39" s="24"/>
      <c r="K39" s="25"/>
      <c r="L39" s="25"/>
      <c r="M39" s="25"/>
      <c r="N39" s="25">
        <f>SUM(B39:M39)</f>
        <v>40149657.460000008</v>
      </c>
      <c r="O39" s="25">
        <v>100</v>
      </c>
    </row>
    <row r="40" spans="1:16" x14ac:dyDescent="0.25">
      <c r="A40" s="26" t="s">
        <v>23</v>
      </c>
      <c r="B40" s="57">
        <f t="shared" ref="B40:G40" si="27">SUM(B41:B42)</f>
        <v>6267322.5300000003</v>
      </c>
      <c r="C40" s="57">
        <f t="shared" si="27"/>
        <v>5555613.9900000002</v>
      </c>
      <c r="D40" s="57">
        <f t="shared" si="27"/>
        <v>5493005.0199999996</v>
      </c>
      <c r="E40" s="57">
        <f t="shared" si="27"/>
        <v>5616387.8399999999</v>
      </c>
      <c r="F40" s="57">
        <f t="shared" si="27"/>
        <v>5602657.1200000001</v>
      </c>
      <c r="G40" s="57">
        <f t="shared" si="27"/>
        <v>5766840.6900000004</v>
      </c>
      <c r="H40" s="57">
        <f t="shared" ref="H40" si="28">SUM(H41:H42)</f>
        <v>5765193.1299999999</v>
      </c>
      <c r="I40" s="57">
        <f t="shared" ref="I40" si="29">SUM(I41:I42)</f>
        <v>0</v>
      </c>
      <c r="J40" s="27">
        <f t="shared" ref="J40" si="30">SUM(J41:J42)</f>
        <v>0</v>
      </c>
      <c r="K40" s="27">
        <f t="shared" ref="K40" si="31">SUM(K41:K42)</f>
        <v>0</v>
      </c>
      <c r="L40" s="27">
        <f t="shared" ref="L40:M40" si="32">SUM(L41:L42)</f>
        <v>0</v>
      </c>
      <c r="M40" s="27">
        <f t="shared" si="32"/>
        <v>0</v>
      </c>
      <c r="N40" s="28">
        <f>SUM(B40:M40)</f>
        <v>40067020.32</v>
      </c>
      <c r="O40" s="28">
        <v>100</v>
      </c>
    </row>
    <row r="41" spans="1:16" x14ac:dyDescent="0.25">
      <c r="A41" s="29" t="s">
        <v>22</v>
      </c>
      <c r="B41" s="58">
        <v>6267322.5300000003</v>
      </c>
      <c r="C41" s="58">
        <v>5555613.9900000002</v>
      </c>
      <c r="D41" s="58">
        <v>5493005.0199999996</v>
      </c>
      <c r="E41" s="58">
        <v>5616387.8399999999</v>
      </c>
      <c r="F41" s="58">
        <v>5602657.1200000001</v>
      </c>
      <c r="G41" s="30">
        <v>5766840.6900000004</v>
      </c>
      <c r="H41" s="30">
        <v>5765193.1299999999</v>
      </c>
      <c r="I41" s="30"/>
      <c r="J41" s="30"/>
      <c r="K41" s="31"/>
      <c r="L41" s="31"/>
      <c r="M41" s="31"/>
      <c r="N41" s="31">
        <f>SUM(B41:M41)</f>
        <v>40067020.32</v>
      </c>
      <c r="O41" s="31">
        <v>100</v>
      </c>
    </row>
    <row r="42" spans="1:16" x14ac:dyDescent="0.25">
      <c r="A42" s="29" t="s">
        <v>47</v>
      </c>
      <c r="B42" s="30">
        <v>0</v>
      </c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/>
      <c r="J42" s="30"/>
      <c r="K42" s="30"/>
      <c r="L42" s="30"/>
      <c r="M42" s="30"/>
      <c r="N42" s="32">
        <v>0</v>
      </c>
      <c r="O42" s="31">
        <v>0</v>
      </c>
    </row>
    <row r="43" spans="1:16" x14ac:dyDescent="0.25">
      <c r="A43" s="33" t="s">
        <v>49</v>
      </c>
      <c r="B43" s="59">
        <f t="shared" ref="B43:M43" si="33">B4+B5-B13+B38-B40</f>
        <v>35959353.38000001</v>
      </c>
      <c r="C43" s="59">
        <f t="shared" si="33"/>
        <v>42925326.340000011</v>
      </c>
      <c r="D43" s="59">
        <f t="shared" si="33"/>
        <v>48545799.890000015</v>
      </c>
      <c r="E43" s="59">
        <f t="shared" si="33"/>
        <v>50275455.300000027</v>
      </c>
      <c r="F43" s="59">
        <f t="shared" si="33"/>
        <v>56083432.730000034</v>
      </c>
      <c r="G43" s="59">
        <f t="shared" si="33"/>
        <v>55288929.200000033</v>
      </c>
      <c r="H43" s="59">
        <f t="shared" si="33"/>
        <v>54891903.210000031</v>
      </c>
      <c r="I43" s="59">
        <f t="shared" si="33"/>
        <v>54891903.210000031</v>
      </c>
      <c r="J43" s="34">
        <f t="shared" si="33"/>
        <v>0</v>
      </c>
      <c r="K43" s="34">
        <f t="shared" si="33"/>
        <v>0</v>
      </c>
      <c r="L43" s="34">
        <f t="shared" si="33"/>
        <v>0</v>
      </c>
      <c r="M43" s="34">
        <f t="shared" si="33"/>
        <v>0</v>
      </c>
      <c r="N43" s="34">
        <f>M43</f>
        <v>0</v>
      </c>
      <c r="O43" s="35"/>
    </row>
    <row r="44" spans="1:16" x14ac:dyDescent="0.25">
      <c r="A44" s="6" t="s">
        <v>24</v>
      </c>
      <c r="B44" s="60">
        <f t="shared" ref="B44:G44" si="34">SUM(B45:B48)</f>
        <v>3940091.8</v>
      </c>
      <c r="C44" s="60">
        <f t="shared" si="34"/>
        <v>5376009.8900000006</v>
      </c>
      <c r="D44" s="60">
        <f t="shared" si="34"/>
        <v>5382724.1899999995</v>
      </c>
      <c r="E44" s="60">
        <f t="shared" si="34"/>
        <v>7267087.9500000002</v>
      </c>
      <c r="F44" s="60">
        <f t="shared" si="34"/>
        <v>8698204.3099999987</v>
      </c>
      <c r="G44" s="60">
        <f t="shared" si="34"/>
        <v>7369275.3899999997</v>
      </c>
      <c r="H44" s="60">
        <f t="shared" ref="H44" si="35">SUM(H45:H48)</f>
        <v>6716738.6699999999</v>
      </c>
      <c r="I44" s="60">
        <f t="shared" ref="I44" si="36">SUM(I45:I48)</f>
        <v>0</v>
      </c>
      <c r="J44" s="7">
        <f t="shared" ref="J44" si="37">SUM(J45:J48)</f>
        <v>0</v>
      </c>
      <c r="K44" s="7">
        <f t="shared" ref="K44" si="38">SUM(K45:K48)</f>
        <v>0</v>
      </c>
      <c r="L44" s="7">
        <f t="shared" ref="L44:M44" si="39">SUM(L45:L48)</f>
        <v>0</v>
      </c>
      <c r="M44" s="7">
        <f t="shared" si="39"/>
        <v>0</v>
      </c>
      <c r="N44" s="7"/>
      <c r="O44" s="8"/>
    </row>
    <row r="45" spans="1:16" x14ac:dyDescent="0.25">
      <c r="A45" s="1" t="s">
        <v>25</v>
      </c>
      <c r="B45" s="61">
        <v>1000000</v>
      </c>
      <c r="C45" s="54">
        <v>1000000</v>
      </c>
      <c r="D45" s="61">
        <v>1000000</v>
      </c>
      <c r="E45" s="61">
        <v>1000000</v>
      </c>
      <c r="F45" s="61">
        <v>1000000</v>
      </c>
      <c r="G45" s="2">
        <v>1000000</v>
      </c>
      <c r="H45" s="2">
        <v>1000000</v>
      </c>
      <c r="I45" s="2"/>
      <c r="J45" s="2"/>
      <c r="K45" s="3"/>
      <c r="L45" s="3"/>
      <c r="M45" s="3"/>
      <c r="N45" s="3"/>
      <c r="O45" s="3"/>
    </row>
    <row r="46" spans="1:16" ht="16.5" customHeight="1" x14ac:dyDescent="0.25">
      <c r="A46" s="1" t="s">
        <v>54</v>
      </c>
      <c r="B46" s="61">
        <v>1190091.8</v>
      </c>
      <c r="C46" s="61">
        <v>2376009.89</v>
      </c>
      <c r="D46" s="61">
        <v>3632724.19</v>
      </c>
      <c r="E46" s="61">
        <v>4867087.95</v>
      </c>
      <c r="F46" s="61">
        <v>6048204.3099999996</v>
      </c>
      <c r="G46" s="2">
        <v>4469275.3899999997</v>
      </c>
      <c r="H46" s="2">
        <v>3566738.67</v>
      </c>
      <c r="I46" s="2"/>
      <c r="J46" s="2"/>
      <c r="K46" s="3"/>
      <c r="L46" s="3"/>
      <c r="M46" s="3"/>
      <c r="N46" s="3"/>
      <c r="O46" s="3"/>
    </row>
    <row r="47" spans="1:16" x14ac:dyDescent="0.25">
      <c r="A47" s="1" t="s">
        <v>26</v>
      </c>
      <c r="B47" s="61">
        <v>250000</v>
      </c>
      <c r="C47" s="61">
        <v>500000</v>
      </c>
      <c r="D47" s="61">
        <v>750000</v>
      </c>
      <c r="E47" s="61">
        <v>1000000</v>
      </c>
      <c r="F47" s="61">
        <v>1250000</v>
      </c>
      <c r="G47" s="2">
        <v>1500000</v>
      </c>
      <c r="H47" s="2">
        <v>1750000</v>
      </c>
      <c r="I47" s="2"/>
      <c r="J47" s="2"/>
      <c r="K47" s="3"/>
      <c r="L47" s="3"/>
      <c r="M47" s="3"/>
      <c r="N47" s="3"/>
      <c r="O47" s="3"/>
    </row>
    <row r="48" spans="1:16" x14ac:dyDescent="0.25">
      <c r="A48" s="1" t="s">
        <v>27</v>
      </c>
      <c r="B48" s="61">
        <v>1500000</v>
      </c>
      <c r="C48" s="61">
        <v>1500000</v>
      </c>
      <c r="D48" s="61">
        <v>0</v>
      </c>
      <c r="E48" s="61">
        <v>400000</v>
      </c>
      <c r="F48" s="61">
        <v>400000</v>
      </c>
      <c r="G48" s="2">
        <v>400000</v>
      </c>
      <c r="H48" s="2">
        <v>400000</v>
      </c>
      <c r="I48" s="2"/>
      <c r="J48" s="2"/>
      <c r="K48" s="3"/>
      <c r="L48" s="3"/>
      <c r="M48" s="3"/>
      <c r="N48" s="3"/>
      <c r="O48" s="3"/>
    </row>
    <row r="49" spans="1:15" x14ac:dyDescent="0.25">
      <c r="A49" s="6" t="s">
        <v>28</v>
      </c>
      <c r="B49" s="60">
        <f>SUM(B50:B54)</f>
        <v>4446248.5199999996</v>
      </c>
      <c r="C49" s="60">
        <f t="shared" ref="C49:M49" si="40">SUM(C50:C54)</f>
        <v>3454209.3800000004</v>
      </c>
      <c r="D49" s="60">
        <f t="shared" si="40"/>
        <v>3179526.7399999998</v>
      </c>
      <c r="E49" s="60">
        <f t="shared" si="40"/>
        <v>3209871.1199999996</v>
      </c>
      <c r="F49" s="60">
        <f t="shared" si="40"/>
        <v>4082514.55</v>
      </c>
      <c r="G49" s="60">
        <f>SUM(G50:G54)</f>
        <v>4409944.34</v>
      </c>
      <c r="H49" s="60">
        <f t="shared" si="40"/>
        <v>4651581.71</v>
      </c>
      <c r="I49" s="60">
        <f t="shared" si="40"/>
        <v>0</v>
      </c>
      <c r="J49" s="60">
        <f t="shared" si="40"/>
        <v>0</v>
      </c>
      <c r="K49" s="60">
        <f t="shared" si="40"/>
        <v>0</v>
      </c>
      <c r="L49" s="60">
        <f t="shared" si="40"/>
        <v>0</v>
      </c>
      <c r="M49" s="60">
        <f t="shared" si="40"/>
        <v>0</v>
      </c>
      <c r="N49" s="60"/>
      <c r="O49" s="8"/>
    </row>
    <row r="50" spans="1:15" x14ac:dyDescent="0.25">
      <c r="A50" s="1" t="s">
        <v>16</v>
      </c>
      <c r="B50" s="62">
        <v>445376.06</v>
      </c>
      <c r="C50" s="62">
        <v>305022.77</v>
      </c>
      <c r="D50" s="62">
        <v>992276.95</v>
      </c>
      <c r="E50" s="62">
        <v>1135067.03</v>
      </c>
      <c r="F50" s="62">
        <v>1992647.82</v>
      </c>
      <c r="G50" s="2">
        <v>2302948.5299999998</v>
      </c>
      <c r="H50" s="2">
        <v>2570021.6</v>
      </c>
      <c r="I50" s="2"/>
      <c r="J50" s="4"/>
      <c r="K50" s="5"/>
      <c r="L50" s="5"/>
      <c r="M50" s="5"/>
      <c r="N50" s="5"/>
      <c r="O50" s="8"/>
    </row>
    <row r="51" spans="1:15" x14ac:dyDescent="0.25">
      <c r="A51" s="1" t="s">
        <v>65</v>
      </c>
      <c r="B51" s="62">
        <v>1803598.93</v>
      </c>
      <c r="C51" s="62">
        <v>1827754.3</v>
      </c>
      <c r="D51" s="62">
        <v>1839572.56</v>
      </c>
      <c r="E51" s="62">
        <v>1839572.56</v>
      </c>
      <c r="F51" s="62">
        <v>1855456.81</v>
      </c>
      <c r="G51" s="2">
        <v>1863164.35</v>
      </c>
      <c r="H51" s="2">
        <v>1888850.11</v>
      </c>
      <c r="I51" s="2"/>
      <c r="J51" s="4"/>
      <c r="K51" s="5"/>
      <c r="L51" s="5"/>
      <c r="M51" s="5"/>
      <c r="N51" s="5"/>
      <c r="O51" s="8"/>
    </row>
    <row r="52" spans="1:15" x14ac:dyDescent="0.25">
      <c r="A52" s="1" t="s">
        <v>29</v>
      </c>
      <c r="B52" s="62">
        <v>47472.39</v>
      </c>
      <c r="C52" s="62">
        <v>59536.66</v>
      </c>
      <c r="D52" s="62">
        <v>140013.06</v>
      </c>
      <c r="E52" s="62">
        <v>140701.53</v>
      </c>
      <c r="F52" s="62">
        <v>139879.92000000001</v>
      </c>
      <c r="G52" s="2">
        <v>149301.46</v>
      </c>
      <c r="H52" s="2">
        <v>153710</v>
      </c>
      <c r="I52" s="2"/>
      <c r="J52" s="4"/>
      <c r="K52" s="5"/>
      <c r="L52" s="5"/>
      <c r="M52" s="5"/>
      <c r="N52" s="5"/>
      <c r="O52" s="5"/>
    </row>
    <row r="53" spans="1:15" x14ac:dyDescent="0.25">
      <c r="A53" s="1" t="s">
        <v>30</v>
      </c>
      <c r="B53" s="68">
        <v>0</v>
      </c>
      <c r="C53" s="68">
        <v>0</v>
      </c>
      <c r="D53" s="62">
        <v>207664.17</v>
      </c>
      <c r="E53" s="61">
        <v>94530</v>
      </c>
      <c r="F53" s="61">
        <v>0</v>
      </c>
      <c r="G53" s="65">
        <v>0</v>
      </c>
      <c r="H53" s="2">
        <v>0</v>
      </c>
      <c r="I53" s="2"/>
      <c r="J53" s="2"/>
      <c r="K53" s="2"/>
      <c r="L53" s="3"/>
      <c r="M53" s="3"/>
      <c r="N53" s="3"/>
      <c r="O53" s="3"/>
    </row>
    <row r="54" spans="1:15" x14ac:dyDescent="0.25">
      <c r="A54" s="1" t="s">
        <v>66</v>
      </c>
      <c r="B54" s="61">
        <v>2149801.14</v>
      </c>
      <c r="C54" s="61">
        <v>1261895.6499999999</v>
      </c>
      <c r="D54" s="62">
        <v>0</v>
      </c>
      <c r="E54" s="61">
        <v>0</v>
      </c>
      <c r="F54" s="61">
        <v>94530</v>
      </c>
      <c r="G54" s="65">
        <v>94530</v>
      </c>
      <c r="H54" s="2">
        <v>39000</v>
      </c>
      <c r="I54" s="2"/>
      <c r="J54" s="2"/>
      <c r="K54" s="2"/>
      <c r="L54" s="3"/>
      <c r="M54" s="3"/>
      <c r="N54" s="3"/>
      <c r="O54" s="3"/>
    </row>
    <row r="55" spans="1:15" x14ac:dyDescent="0.25">
      <c r="A55" s="47" t="s">
        <v>50</v>
      </c>
      <c r="B55" s="63">
        <f>B4+B5-B13+B38-B40-B44-B49</f>
        <v>27573013.06000001</v>
      </c>
      <c r="C55" s="63">
        <f>C4+C5-C13+C38-C40-C44-C49</f>
        <v>34095107.070000008</v>
      </c>
      <c r="D55" s="63">
        <f>D4+D5-D13+D38-D40-D44-D49</f>
        <v>39983548.960000016</v>
      </c>
      <c r="E55" s="63">
        <f t="shared" ref="E55:M55" si="41">E43-E44-E49</f>
        <v>39798496.230000027</v>
      </c>
      <c r="F55" s="63">
        <f t="shared" si="41"/>
        <v>43302713.870000035</v>
      </c>
      <c r="G55" s="63">
        <f t="shared" si="41"/>
        <v>43509709.470000029</v>
      </c>
      <c r="H55" s="63">
        <f t="shared" si="41"/>
        <v>43523582.830000028</v>
      </c>
      <c r="I55" s="63">
        <f t="shared" si="41"/>
        <v>54891903.210000031</v>
      </c>
      <c r="J55" s="48">
        <f t="shared" si="41"/>
        <v>0</v>
      </c>
      <c r="K55" s="48">
        <f t="shared" si="41"/>
        <v>0</v>
      </c>
      <c r="L55" s="48">
        <f t="shared" si="41"/>
        <v>0</v>
      </c>
      <c r="M55" s="48">
        <f t="shared" si="41"/>
        <v>0</v>
      </c>
      <c r="N55" s="49">
        <f>M55</f>
        <v>0</v>
      </c>
      <c r="O55" s="49"/>
    </row>
    <row r="56" spans="1:15" x14ac:dyDescent="0.25">
      <c r="A56" s="72" t="s">
        <v>57</v>
      </c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</row>
    <row r="57" spans="1:15" x14ac:dyDescent="0.25">
      <c r="D57" s="69"/>
    </row>
    <row r="58" spans="1:15" x14ac:dyDescent="0.25">
      <c r="C58" s="64"/>
      <c r="D58" s="70"/>
      <c r="E58" s="64"/>
      <c r="F58" s="64"/>
    </row>
  </sheetData>
  <mergeCells count="2">
    <mergeCell ref="A2:O2"/>
    <mergeCell ref="A56:O5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2012-11-20T19:26:11Z</dcterms:created>
  <dcterms:modified xsi:type="dcterms:W3CDTF">2018-08-06T21:03:23Z</dcterms:modified>
</cp:coreProperties>
</file>