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1760" activeTab="7"/>
  </bookViews>
  <sheets>
    <sheet name="JANEIRO" sheetId="57" r:id="rId1"/>
    <sheet name="FEVEREIRO" sheetId="58" r:id="rId2"/>
    <sheet name="MARÇO" sheetId="2" r:id="rId3"/>
    <sheet name="ABRIL" sheetId="1" r:id="rId4"/>
    <sheet name="MAIO" sheetId="3" r:id="rId5"/>
    <sheet name="JUNHO" sheetId="59" r:id="rId6"/>
    <sheet name="JULHO" sheetId="60" r:id="rId7"/>
    <sheet name="AGOSTO" sheetId="62" r:id="rId8"/>
    <sheet name="Plan2" sheetId="61" r:id="rId9"/>
  </sheets>
  <externalReferences>
    <externalReference r:id="rId10"/>
    <externalReference r:id="rId11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62"/>
  <c r="M5" s="1"/>
  <c r="K4"/>
  <c r="M4" s="1"/>
  <c r="K3"/>
  <c r="M3" s="1"/>
  <c r="F25"/>
  <c r="D25"/>
  <c r="G25" s="1"/>
  <c r="C25"/>
  <c r="C30" s="1"/>
  <c r="G24"/>
  <c r="F24"/>
  <c r="G23"/>
  <c r="F23"/>
  <c r="F21"/>
  <c r="E21"/>
  <c r="K6" s="1"/>
  <c r="D2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F10"/>
  <c r="D10"/>
  <c r="G10" s="1"/>
  <c r="C10"/>
  <c r="G9"/>
  <c r="F9"/>
  <c r="J8"/>
  <c r="G8"/>
  <c r="F8"/>
  <c r="M7"/>
  <c r="L7"/>
  <c r="F7"/>
  <c r="D7"/>
  <c r="G7" s="1"/>
  <c r="C7"/>
  <c r="G6"/>
  <c r="F6"/>
  <c r="L5"/>
  <c r="G5"/>
  <c r="F5"/>
  <c r="L4"/>
  <c r="G4"/>
  <c r="F4"/>
  <c r="L3"/>
  <c r="L4" i="60"/>
  <c r="L5"/>
  <c r="L6"/>
  <c r="L7"/>
  <c r="L3"/>
  <c r="K8"/>
  <c r="N5" s="1"/>
  <c r="J8"/>
  <c r="M4"/>
  <c r="M5"/>
  <c r="M6"/>
  <c r="M7"/>
  <c r="M8" s="1"/>
  <c r="M3"/>
  <c r="D25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G11"/>
  <c r="F11"/>
  <c r="D10"/>
  <c r="C10"/>
  <c r="G9"/>
  <c r="F9"/>
  <c r="G8"/>
  <c r="F8"/>
  <c r="D7"/>
  <c r="C7"/>
  <c r="G6"/>
  <c r="F6"/>
  <c r="G5"/>
  <c r="F5"/>
  <c r="G4"/>
  <c r="F4"/>
  <c r="G21" i="62" l="1"/>
  <c r="L6"/>
  <c r="M6"/>
  <c r="M8" s="1"/>
  <c r="K8"/>
  <c r="C31"/>
  <c r="C32" s="1"/>
  <c r="N6" i="60"/>
  <c r="L8"/>
  <c r="N7"/>
  <c r="N8"/>
  <c r="N4"/>
  <c r="C31"/>
  <c r="C32"/>
  <c r="F13"/>
  <c r="C30"/>
  <c r="N3"/>
  <c r="G13"/>
  <c r="G7"/>
  <c r="F21"/>
  <c r="G10"/>
  <c r="G25"/>
  <c r="G21"/>
  <c r="F7"/>
  <c r="F10"/>
  <c r="F25"/>
  <c r="I21" i="3"/>
  <c r="C28"/>
  <c r="L8" i="62" l="1"/>
  <c r="N7"/>
  <c r="N3"/>
  <c r="N4"/>
  <c r="N5"/>
  <c r="N6"/>
  <c r="N8"/>
  <c r="D25" i="3"/>
  <c r="G25" s="1"/>
  <c r="C25"/>
  <c r="C27" s="1"/>
  <c r="G24"/>
  <c r="F24"/>
  <c r="G23"/>
  <c r="F23"/>
  <c r="E21"/>
  <c r="G21" s="1"/>
  <c r="D2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D10"/>
  <c r="G10" s="1"/>
  <c r="C10"/>
  <c r="G9"/>
  <c r="F9"/>
  <c r="G8"/>
  <c r="F8"/>
  <c r="D7"/>
  <c r="C7"/>
  <c r="G6"/>
  <c r="F6"/>
  <c r="G5"/>
  <c r="F5"/>
  <c r="G4"/>
  <c r="F4"/>
  <c r="C29" l="1"/>
  <c r="F7"/>
  <c r="F10"/>
  <c r="F21"/>
  <c r="F25"/>
  <c r="G7"/>
  <c r="D25" i="59" l="1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G11"/>
  <c r="F11"/>
  <c r="D10"/>
  <c r="C10"/>
  <c r="G9"/>
  <c r="F9"/>
  <c r="G8"/>
  <c r="F8"/>
  <c r="D7"/>
  <c r="G7" s="1"/>
  <c r="C7"/>
  <c r="G6"/>
  <c r="F6"/>
  <c r="G5"/>
  <c r="F5"/>
  <c r="G4"/>
  <c r="F4"/>
  <c r="C27" i="2"/>
  <c r="D25"/>
  <c r="G25" s="1"/>
  <c r="C25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F10"/>
  <c r="D10"/>
  <c r="G10" s="1"/>
  <c r="C10"/>
  <c r="G9"/>
  <c r="F9"/>
  <c r="G8"/>
  <c r="F8"/>
  <c r="D7"/>
  <c r="C28" s="1"/>
  <c r="C7"/>
  <c r="F7" s="1"/>
  <c r="G6"/>
  <c r="F6"/>
  <c r="G5"/>
  <c r="F5"/>
  <c r="G4"/>
  <c r="F4"/>
  <c r="E21" i="1"/>
  <c r="F19"/>
  <c r="F20"/>
  <c r="D25"/>
  <c r="C25"/>
  <c r="G24"/>
  <c r="F24"/>
  <c r="G23"/>
  <c r="F23"/>
  <c r="D21"/>
  <c r="C21"/>
  <c r="G20"/>
  <c r="G19"/>
  <c r="G18"/>
  <c r="F18"/>
  <c r="G17"/>
  <c r="F17"/>
  <c r="G16"/>
  <c r="F16"/>
  <c r="G15"/>
  <c r="F15"/>
  <c r="D13"/>
  <c r="C13"/>
  <c r="G12"/>
  <c r="G11"/>
  <c r="F11"/>
  <c r="D10"/>
  <c r="C10"/>
  <c r="F10" s="1"/>
  <c r="G9"/>
  <c r="F9"/>
  <c r="G8"/>
  <c r="F8"/>
  <c r="F7"/>
  <c r="D7"/>
  <c r="G7" s="1"/>
  <c r="C7"/>
  <c r="G6"/>
  <c r="F6"/>
  <c r="G5"/>
  <c r="F5"/>
  <c r="G4"/>
  <c r="F4"/>
  <c r="G25" l="1"/>
  <c r="F13"/>
  <c r="F13" i="2"/>
  <c r="F25"/>
  <c r="G10" i="59"/>
  <c r="F21" i="2"/>
  <c r="C27" i="59"/>
  <c r="G13"/>
  <c r="F25"/>
  <c r="F10"/>
  <c r="F7"/>
  <c r="G25"/>
  <c r="F13"/>
  <c r="F21"/>
  <c r="G21"/>
  <c r="C28"/>
  <c r="C29" s="1"/>
  <c r="C29" i="2"/>
  <c r="G7"/>
  <c r="G13"/>
  <c r="G13" i="1"/>
  <c r="G10"/>
  <c r="F25"/>
  <c r="G21"/>
  <c r="F21"/>
  <c r="C28"/>
  <c r="C27"/>
  <c r="D25" i="58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F13" s="1"/>
  <c r="G12"/>
  <c r="F12"/>
  <c r="G11"/>
  <c r="F11"/>
  <c r="D10"/>
  <c r="C10"/>
  <c r="F10" s="1"/>
  <c r="G9"/>
  <c r="F9"/>
  <c r="G8"/>
  <c r="F8"/>
  <c r="D7"/>
  <c r="C7"/>
  <c r="F7" s="1"/>
  <c r="G6"/>
  <c r="F6"/>
  <c r="G5"/>
  <c r="F5"/>
  <c r="G4"/>
  <c r="F4"/>
  <c r="G25" l="1"/>
  <c r="G10"/>
  <c r="G7"/>
  <c r="G13"/>
  <c r="F25"/>
  <c r="C29" i="1"/>
  <c r="F21" i="58"/>
  <c r="G21"/>
  <c r="C27"/>
  <c r="C28"/>
  <c r="D25" i="57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D10"/>
  <c r="C10"/>
  <c r="F10" s="1"/>
  <c r="G9"/>
  <c r="F9"/>
  <c r="G8"/>
  <c r="F8"/>
  <c r="D7"/>
  <c r="C7"/>
  <c r="G6"/>
  <c r="F6"/>
  <c r="G5"/>
  <c r="F5"/>
  <c r="G4"/>
  <c r="F4"/>
  <c r="F7" l="1"/>
  <c r="F13"/>
  <c r="F25"/>
  <c r="G7"/>
  <c r="F21"/>
  <c r="G25"/>
  <c r="G13"/>
  <c r="G10"/>
  <c r="C29" i="58"/>
  <c r="C27" i="57"/>
  <c r="G21"/>
  <c r="C28"/>
  <c r="C29" l="1"/>
</calcChain>
</file>

<file path=xl/sharedStrings.xml><?xml version="1.0" encoding="utf-8"?>
<sst xmlns="http://schemas.openxmlformats.org/spreadsheetml/2006/main" count="407" uniqueCount="73">
  <si>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</si>
  <si>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</si>
  <si>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</si>
  <si>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</si>
  <si>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</si>
  <si>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</si>
  <si>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</si>
  <si>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</si>
  <si>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</si>
  <si>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</si>
  <si>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</si>
  <si>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</si>
  <si>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</si>
  <si>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</si>
  <si>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</si>
  <si>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</si>
  <si>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</si>
  <si>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</si>
  <si>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</si>
  <si>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</si>
  <si>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</si>
  <si>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</si>
  <si>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</si>
  <si>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</si>
  <si>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</si>
  <si>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</si>
  <si>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</si>
  <si>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</si>
  <si>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</si>
  <si>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</si>
  <si>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</si>
  <si>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</si>
  <si>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</si>
  <si>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</si>
  <si>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</si>
  <si>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</si>
  <si>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</si>
  <si>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</si>
  <si>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</si>
  <si>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</si>
  <si>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SERVIDORES DESIGNADOS/CTISP***</t>
  </si>
  <si>
    <t>SERVIDORES DESTACAMENTO DA PMSC****</t>
  </si>
  <si>
    <r>
      <rPr>
        <b/>
        <sz val="8"/>
        <color indexed="8"/>
        <rFont val="Calibri"/>
        <family val="2"/>
      </rPr>
      <t>(***)</t>
    </r>
    <r>
      <rPr>
        <sz val="8"/>
        <color indexed="8"/>
        <rFont val="Calibri"/>
        <family val="2"/>
      </rPr>
      <t xml:space="preserve"> Corpo Temporário de Inativos da Segurança Pública, cf. LC/SC n° 380/2007, regulamentada pelo Decreto nº 333/2007.</t>
    </r>
  </si>
  <si>
    <r>
      <rPr>
        <b/>
        <sz val="8"/>
        <color indexed="8"/>
        <rFont val="Calibri"/>
        <family val="2"/>
      </rPr>
      <t>(****)</t>
    </r>
    <r>
      <rPr>
        <sz val="8"/>
        <color indexed="8"/>
        <rFont val="Calibri"/>
        <family val="2"/>
      </rPr>
      <t xml:space="preserve"> Cf.  art. 4º,  do Decreto-Lei nº 667/1969, com alterações dadas pelo Decreto-Lei 2010/1983.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</si>
  <si>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45 servidores de outros órgãos à disposição do TCE, mas estão computados os 29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</si>
  <si>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502), porque nesta tabela não estão computados 46 servidores de outros órgãos à disposição do TCE, mas estão computados os 27 servidores efetivos que, concomitantemente, exercem cargos comissionados. </t>
    </r>
  </si>
  <si>
    <t xml:space="preserve">
Existentes</t>
  </si>
  <si>
    <t xml:space="preserve">
Lotados</t>
  </si>
  <si>
    <t xml:space="preserve">
Vagos</t>
  </si>
  <si>
    <t xml:space="preserve">%
Lotados
</t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</si>
  <si>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491), porque nesta tabela não estão computados 46 servidores de outros órgãos à disposição do TCE, mas estão computados os 27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</si>
  <si>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480), porque nesta tabela não estão computados 50 servidores de outros órgãos à disposição do TCE, mas estão computados os 26 servidores efetivos que, concomitantemente, exercem cargos comissionados. </t>
    </r>
  </si>
  <si>
    <t>VAGOS</t>
  </si>
  <si>
    <t>TOTAL DE CARGOS LOTADOS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</si>
  <si>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</si>
  <si>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% Lotados</t>
  </si>
  <si>
    <t>Vagos</t>
  </si>
  <si>
    <t>Lotados</t>
  </si>
  <si>
    <t>Existentes</t>
  </si>
  <si>
    <t>Categoria Funcional</t>
  </si>
  <si>
    <t>Cargos Existentes</t>
  </si>
  <si>
    <t>Cargos Ocupados</t>
  </si>
  <si>
    <t>Cargos Vagos</t>
  </si>
  <si>
    <t>CARGOS COMISSIONADOS</t>
  </si>
  <si>
    <t>Total</t>
  </si>
  <si>
    <t>FONTE: Diretoria de Gestão de Pessoas (DGP) &gt; RA_Quadro_Pessoal.rpt</t>
  </si>
  <si>
    <t>NIVEL MEDIO (ONM, AUC)</t>
  </si>
  <si>
    <t>NIVEL BASICO( ONB, MOO)</t>
  </si>
  <si>
    <t>%Cargos Ocupados</t>
  </si>
  <si>
    <t>Distribuição %Cargos Ocupados</t>
  </si>
  <si>
    <t>Servidores de Outros órgãos a Disposição do TCE</t>
  </si>
  <si>
    <t>Servidores do TCE a Disposição de Outros órgãos</t>
  </si>
  <si>
    <t>NIVEL SUPERIOR (ONS, AFC, TAC)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</si>
</sst>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right" vertical="center" indent="3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49" fontId="9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49" fontId="2" fillId="6" borderId="20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/>
    <xf numFmtId="0" fontId="5" fillId="0" borderId="31" xfId="0" applyFont="1" applyBorder="1" applyAlignment="1">
      <alignment horizontal="right" vertical="center" indent="2"/>
    </xf>
    <xf numFmtId="49" fontId="1" fillId="0" borderId="9" xfId="0" applyNumberFormat="1" applyFont="1" applyFill="1" applyBorder="1"/>
    <xf numFmtId="49" fontId="2" fillId="6" borderId="24" xfId="0" applyNumberFormat="1" applyFont="1" applyFill="1" applyBorder="1" applyAlignment="1">
      <alignment horizontal="center" vertical="center"/>
    </xf>
    <xf numFmtId="49" fontId="2" fillId="6" borderId="34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/>
    <xf numFmtId="49" fontId="2" fillId="6" borderId="26" xfId="0" applyNumberFormat="1" applyFont="1" applyFill="1" applyBorder="1" applyAlignment="1"/>
    <xf numFmtId="49" fontId="2" fillId="6" borderId="21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2" fontId="1" fillId="0" borderId="0" xfId="0" applyNumberFormat="1" applyFont="1"/>
    <xf numFmtId="49" fontId="2" fillId="6" borderId="3" xfId="0" applyNumberFormat="1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27" xfId="0" applyFont="1" applyBorder="1"/>
    <xf numFmtId="0" fontId="3" fillId="0" borderId="18" xfId="0" applyFont="1" applyBorder="1" applyAlignment="1">
      <alignment horizontal="right" vertical="center" indent="3"/>
    </xf>
    <xf numFmtId="0" fontId="1" fillId="0" borderId="8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 indent="2"/>
    </xf>
    <xf numFmtId="2" fontId="1" fillId="0" borderId="11" xfId="0" applyNumberFormat="1" applyFont="1" applyBorder="1"/>
    <xf numFmtId="2" fontId="5" fillId="0" borderId="35" xfId="0" applyNumberFormat="1" applyFont="1" applyBorder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49" fontId="9" fillId="5" borderId="20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0" fillId="8" borderId="3" xfId="0" applyFill="1" applyBorder="1"/>
    <xf numFmtId="0" fontId="0" fillId="8" borderId="3" xfId="0" applyFill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9" fontId="0" fillId="0" borderId="3" xfId="1" applyNumberFormat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8" borderId="3" xfId="1" applyNumberFormat="1" applyFont="1" applyFill="1" applyBorder="1"/>
    <xf numFmtId="9" fontId="0" fillId="8" borderId="3" xfId="1" applyFont="1" applyFill="1" applyBorder="1"/>
    <xf numFmtId="0" fontId="6" fillId="3" borderId="0" xfId="0" applyFont="1" applyFill="1" applyBorder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/>
    </xf>
    <xf numFmtId="49" fontId="9" fillId="6" borderId="22" xfId="0" applyNumberFormat="1" applyFont="1" applyFill="1" applyBorder="1" applyAlignment="1">
      <alignment horizontal="center" vertical="center"/>
    </xf>
    <xf numFmtId="49" fontId="9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 vertical="center" wrapText="1"/>
    </xf>
    <xf numFmtId="49" fontId="9" fillId="5" borderId="25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9" fillId="6" borderId="33" xfId="0" applyNumberFormat="1" applyFont="1" applyFill="1" applyBorder="1" applyAlignment="1">
      <alignment horizontal="center" vertical="center"/>
    </xf>
    <xf numFmtId="49" fontId="9" fillId="6" borderId="2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[1]MARÇO!$A$27:$A$29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[1]MARÇO!$B$27:$B$29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1-4775-AD90-9F8DD8FF1509}"/>
            </c:ext>
          </c:extLst>
        </c:ser>
        <c:ser>
          <c:idx val="1"/>
          <c:order val="1"/>
          <c:explosion val="10"/>
          <c:dPt>
            <c:idx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91-4775-AD90-9F8DD8FF1509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9.2592592592593143E-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775-AD90-9F8DD8FF1509}"/>
                </c:ext>
              </c:extLst>
            </c:dLbl>
            <c:dLbl>
              <c:idx val="1"/>
              <c:layout>
                <c:manualLayout>
                  <c:x val="-0.11381473300903658"/>
                  <c:y val="9.97153911537733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DE CARGOS LOTADOS; 464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775-AD90-9F8DD8FF1509}"/>
                </c:ext>
              </c:extLst>
            </c:dLbl>
            <c:dLbl>
              <c:idx val="2"/>
              <c:layout>
                <c:manualLayout>
                  <c:x val="-0.12878877372852807"/>
                  <c:y val="-4.9501345650007147E-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775-AD90-9F8DD8FF1509}"/>
                </c:ext>
              </c:extLst>
            </c:dLbl>
            <c:spPr>
              <a:ln>
                <a:noFill/>
              </a:ln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[1]MARÇO!$A$27:$A$29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[1]MARÇO!$C$27:$C$29</c:f>
              <c:numCache>
                <c:formatCode>General</c:formatCode>
                <c:ptCount val="3"/>
                <c:pt idx="0">
                  <c:v>790</c:v>
                </c:pt>
                <c:pt idx="1">
                  <c:v>475</c:v>
                </c:pt>
                <c:pt idx="2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91-4775-AD90-9F8DD8FF1509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2998E-2"/>
          <c:y val="0.18315897658297298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AGOSTO!$I$3:$I$7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AGOSTO!$N$3:$N$7</c:f>
              <c:numCache>
                <c:formatCode>0%</c:formatCode>
                <c:ptCount val="5"/>
                <c:pt idx="0">
                  <c:v>0.66448801742919394</c:v>
                </c:pt>
                <c:pt idx="1">
                  <c:v>8.2788671023965144E-2</c:v>
                </c:pt>
                <c:pt idx="2">
                  <c:v>4.357298474945534E-2</c:v>
                </c:pt>
                <c:pt idx="3">
                  <c:v>0.18736383442265794</c:v>
                </c:pt>
                <c:pt idx="4">
                  <c:v>2.178649237472767E-2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ABRIL!$A$27:$A$29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ABRIL!$B$27:$B$29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1-4775-AD90-9F8DD8FF1509}"/>
            </c:ext>
          </c:extLst>
        </c:ser>
        <c:ser>
          <c:idx val="1"/>
          <c:order val="1"/>
          <c:explosion val="10"/>
          <c:dPt>
            <c:idx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91-4775-AD90-9F8DD8FF1509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9.2592592592593108E-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775-AD90-9F8DD8FF1509}"/>
                </c:ext>
              </c:extLst>
            </c:dLbl>
            <c:dLbl>
              <c:idx val="1"/>
              <c:layout>
                <c:manualLayout>
                  <c:x val="-0.11381473300903658"/>
                  <c:y val="9.97153911537733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DE CARGOS LOTADOS; 464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775-AD90-9F8DD8FF1509}"/>
                </c:ext>
              </c:extLst>
            </c:dLbl>
            <c:dLbl>
              <c:idx val="2"/>
              <c:layout>
                <c:manualLayout>
                  <c:x val="-0.12878877372852807"/>
                  <c:y val="-4.9501345650007147E-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775-AD90-9F8DD8FF1509}"/>
                </c:ext>
              </c:extLst>
            </c:dLbl>
            <c:spPr>
              <a:ln>
                <a:noFill/>
              </a:ln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ABRIL!$C$27:$C$29</c:f>
              <c:numCache>
                <c:formatCode>General</c:formatCode>
                <c:ptCount val="3"/>
                <c:pt idx="0">
                  <c:v>794</c:v>
                </c:pt>
                <c:pt idx="1">
                  <c:v>473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91-4775-AD90-9F8DD8FF1509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7-444B-9935-1586ACB2A1FF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7-444B-9935-1586ACB2A1FF}"/>
                </c:ext>
              </c:extLst>
            </c:dLbl>
            <c:dLbl>
              <c:idx val="1"/>
              <c:layout>
                <c:manualLayout>
                  <c:x val="-0.12137204847291864"/>
                  <c:y val="0.10256417158905161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7-444B-9935-1586ACB2A1FF}"/>
                </c:ext>
              </c:extLst>
            </c:dLbl>
            <c:dLbl>
              <c:idx val="2"/>
              <c:layout>
                <c:manualLayout>
                  <c:x val="-0.12489007886343802"/>
                  <c:y val="9.7933407508632263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D7-444B-9935-1586ACB2A1FF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D7-444B-9935-1586ACB2A1FF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B0-4203-8B91-EDC8D8B96862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B0-4203-8B91-EDC8D8B96862}"/>
                </c:ext>
              </c:extLst>
            </c:dLbl>
            <c:dLbl>
              <c:idx val="1"/>
              <c:layout>
                <c:manualLayout>
                  <c:x val="-0.12137204847291864"/>
                  <c:y val="0.10256417158905161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B0-4203-8B91-EDC8D8B96862}"/>
                </c:ext>
              </c:extLst>
            </c:dLbl>
            <c:dLbl>
              <c:idx val="2"/>
              <c:layout>
                <c:manualLayout>
                  <c:x val="-0.12489007886343802"/>
                  <c:y val="9.7933407508632263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B0-4203-8B91-EDC8D8B96862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B0-4203-8B91-EDC8D8B96862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JUNHO!$A$27:$A$29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JUNHO!$B$27:$B$29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C-4942-B8E1-0F441435E46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942-B8E1-0F441435E46B}"/>
                </c:ext>
              </c:extLst>
            </c:dLbl>
            <c:dLbl>
              <c:idx val="1"/>
              <c:layout>
                <c:manualLayout>
                  <c:x val="-0.1213720484729187"/>
                  <c:y val="0.10256417158905171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942-B8E1-0F441435E46B}"/>
                </c:ext>
              </c:extLst>
            </c:dLbl>
            <c:dLbl>
              <c:idx val="2"/>
              <c:layout>
                <c:manualLayout>
                  <c:x val="-0.12489007886343807"/>
                  <c:y val="9.7933407508632633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942-B8E1-0F441435E46B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JUNHO!$A$27:$A$29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JUNHO!$C$27:$C$29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464</c:v>
                </c:pt>
                <c:pt idx="2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C-4942-B8E1-0F441435E46B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25" footer="0.3149606200000012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multiLvlStrRef>
              <c:f>JULHO!$A$30:$A$32</c:f>
            </c:multiLvlStrRef>
          </c:cat>
          <c:val>
            <c:numRef>
              <c:f>JULHO!$B$30:$B$32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C-4942-B8E1-0F441435E46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942-B8E1-0F441435E46B}"/>
                </c:ext>
              </c:extLst>
            </c:dLbl>
            <c:dLbl>
              <c:idx val="1"/>
              <c:layout>
                <c:manualLayout>
                  <c:x val="-0.12137204847291873"/>
                  <c:y val="0.10256417158905175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942-B8E1-0F441435E46B}"/>
                </c:ext>
              </c:extLst>
            </c:dLbl>
            <c:dLbl>
              <c:idx val="2"/>
              <c:layout>
                <c:manualLayout>
                  <c:x val="-0.1248900788634381"/>
                  <c:y val="9.7933407508632818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942-B8E1-0F441435E46B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JULHO!$A$30:$A$32</c:f>
            </c:multiLvlStrRef>
          </c:cat>
          <c:val>
            <c:numRef>
              <c:f>JULHO!$C$30:$C$32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C-4942-B8E1-0F441435E46B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41" footer="0.3149606200000014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JULHO!$J$2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JULHO!$I$3:$I$8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JULHO!$J$3:$J$8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31</c:v>
                </c:pt>
                <c:pt idx="3">
                  <c:v>88</c:v>
                </c:pt>
                <c:pt idx="4">
                  <c:v>12</c:v>
                </c:pt>
                <c:pt idx="5">
                  <c:v>784</c:v>
                </c:pt>
              </c:numCache>
            </c:numRef>
          </c:val>
        </c:ser>
        <c:ser>
          <c:idx val="1"/>
          <c:order val="1"/>
          <c:tx>
            <c:strRef>
              <c:f>JULHO!$K$2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JULHO!$I$3:$I$8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JULHO!$K$3:$K$8</c:f>
              <c:numCache>
                <c:formatCode>General</c:formatCode>
                <c:ptCount val="6"/>
                <c:pt idx="0">
                  <c:v>310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465</c:v>
                </c:pt>
              </c:numCache>
            </c:numRef>
          </c:val>
        </c:ser>
        <c:axId val="82908672"/>
        <c:axId val="82910208"/>
      </c:barChart>
      <c:catAx>
        <c:axId val="82908672"/>
        <c:scaling>
          <c:orientation val="minMax"/>
        </c:scaling>
        <c:axPos val="b"/>
        <c:tickLblPos val="nextTo"/>
        <c:crossAx val="82910208"/>
        <c:crosses val="autoZero"/>
        <c:auto val="1"/>
        <c:lblAlgn val="ctr"/>
        <c:lblOffset val="100"/>
      </c:catAx>
      <c:valAx>
        <c:axId val="82910208"/>
        <c:scaling>
          <c:orientation val="minMax"/>
        </c:scaling>
        <c:axPos val="l"/>
        <c:majorGridlines/>
        <c:numFmt formatCode="General" sourceLinked="1"/>
        <c:tickLblPos val="nextTo"/>
        <c:crossAx val="82908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2914E-2"/>
          <c:y val="0.18315897658297292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JULHO!$I$3:$I$7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JULHO!$N$3:$N$7</c:f>
              <c:numCache>
                <c:formatCode>0%</c:formatCode>
                <c:ptCount val="5"/>
                <c:pt idx="0">
                  <c:v>0.66666666666666663</c:v>
                </c:pt>
                <c:pt idx="1">
                  <c:v>8.1720430107526887E-2</c:v>
                </c:pt>
                <c:pt idx="2">
                  <c:v>4.3010752688172046E-2</c:v>
                </c:pt>
                <c:pt idx="3">
                  <c:v>0.18709677419354839</c:v>
                </c:pt>
                <c:pt idx="4">
                  <c:v>2.1505376344086023E-2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025" footer="0.3149606200000002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AGOSTO!$J$2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AGOSTO!$I$3:$I$8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AGOSTO!$J$3:$J$8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31</c:v>
                </c:pt>
                <c:pt idx="3">
                  <c:v>88</c:v>
                </c:pt>
                <c:pt idx="4">
                  <c:v>12</c:v>
                </c:pt>
                <c:pt idx="5">
                  <c:v>784</c:v>
                </c:pt>
              </c:numCache>
            </c:numRef>
          </c:val>
        </c:ser>
        <c:ser>
          <c:idx val="1"/>
          <c:order val="1"/>
          <c:tx>
            <c:strRef>
              <c:f>AGOSTO!$K$2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AGOSTO!$I$3:$I$8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AGOSTO!$K$3:$K$8</c:f>
              <c:numCache>
                <c:formatCode>General</c:formatCode>
                <c:ptCount val="6"/>
                <c:pt idx="0">
                  <c:v>305</c:v>
                </c:pt>
                <c:pt idx="1">
                  <c:v>38</c:v>
                </c:pt>
                <c:pt idx="2">
                  <c:v>20</c:v>
                </c:pt>
                <c:pt idx="3">
                  <c:v>86</c:v>
                </c:pt>
                <c:pt idx="4">
                  <c:v>10</c:v>
                </c:pt>
                <c:pt idx="5">
                  <c:v>459</c:v>
                </c:pt>
              </c:numCache>
            </c:numRef>
          </c:val>
        </c:ser>
        <c:axId val="82965632"/>
        <c:axId val="82967168"/>
      </c:barChart>
      <c:catAx>
        <c:axId val="82965632"/>
        <c:scaling>
          <c:orientation val="minMax"/>
        </c:scaling>
        <c:axPos val="b"/>
        <c:tickLblPos val="nextTo"/>
        <c:crossAx val="82967168"/>
        <c:crosses val="autoZero"/>
        <c:auto val="1"/>
        <c:lblAlgn val="ctr"/>
        <c:lblOffset val="100"/>
      </c:catAx>
      <c:valAx>
        <c:axId val="82967168"/>
        <c:scaling>
          <c:orientation val="minMax"/>
        </c:scaling>
        <c:axPos val="l"/>
        <c:majorGridlines/>
        <c:numFmt formatCode="General" sourceLinked="1"/>
        <c:tickLblPos val="nextTo"/>
        <c:crossAx val="82965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39</xdr:row>
      <xdr:rowOff>57150</xdr:rowOff>
    </xdr:from>
    <xdr:to>
      <xdr:col>6</xdr:col>
      <xdr:colOff>247650</xdr:colOff>
      <xdr:row>47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39</xdr:row>
      <xdr:rowOff>76200</xdr:rowOff>
    </xdr:from>
    <xdr:to>
      <xdr:col>6</xdr:col>
      <xdr:colOff>276225</xdr:colOff>
      <xdr:row>47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66675</xdr:rowOff>
    </xdr:from>
    <xdr:to>
      <xdr:col>6</xdr:col>
      <xdr:colOff>561975</xdr:colOff>
      <xdr:row>50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7B4CBB3A-1E7F-41D7-B9A7-376633B8A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66675</xdr:rowOff>
    </xdr:from>
    <xdr:to>
      <xdr:col>6</xdr:col>
      <xdr:colOff>561975</xdr:colOff>
      <xdr:row>50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D2BEB02-CB8B-4E1E-B34E-DBE7620FB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48433</xdr:colOff>
      <xdr:row>34</xdr:row>
      <xdr:rowOff>144327</xdr:rowOff>
    </xdr:from>
    <xdr:to>
      <xdr:col>6</xdr:col>
      <xdr:colOff>468178</xdr:colOff>
      <xdr:row>41</xdr:row>
      <xdr:rowOff>137223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48433</xdr:colOff>
      <xdr:row>34</xdr:row>
      <xdr:rowOff>144327</xdr:rowOff>
    </xdr:from>
    <xdr:to>
      <xdr:col>6</xdr:col>
      <xdr:colOff>468178</xdr:colOff>
      <xdr:row>41</xdr:row>
      <xdr:rowOff>137223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OM/RELAT&#211;RIO%20ATIVIDADES/2019/RA3%20TABELAS%20MAR/TAB%2015%20Quadro%20de%20Pessoal%20do%20T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em\Documents\CLAUDIO%20-%20PESSOAL\IBIRAQUERA\projeto%20casa\TAB%2015%20Quadro%20de%20Pessoal%20do%20TCE_6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Plan2"/>
      <sheetName val="Plan3"/>
    </sheetNames>
    <sheetDataSet>
      <sheetData sheetId="0" refreshError="1"/>
      <sheetData sheetId="1" refreshError="1"/>
      <sheetData sheetId="2">
        <row r="27">
          <cell r="A27" t="str">
            <v>TOTAL DE CARGOS EXISTENTES</v>
          </cell>
          <cell r="C27">
            <v>790</v>
          </cell>
        </row>
        <row r="28">
          <cell r="A28" t="str">
            <v>TOTAL DE CARGOS LOTADOS**</v>
          </cell>
          <cell r="C28">
            <v>475</v>
          </cell>
        </row>
        <row r="29">
          <cell r="A29" t="str">
            <v>TOTAL DE CARGOS VAGOS</v>
          </cell>
          <cell r="C29">
            <v>315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</sheetNames>
    <sheetDataSet>
      <sheetData sheetId="0"/>
      <sheetData sheetId="1"/>
      <sheetData sheetId="2"/>
      <sheetData sheetId="3"/>
      <sheetData sheetId="4">
        <row r="27">
          <cell r="A27" t="str">
            <v>TOTAL DE CARGOS EXISTENTES</v>
          </cell>
          <cell r="C27">
            <v>784</v>
          </cell>
        </row>
        <row r="28">
          <cell r="A28" t="str">
            <v>TOTAL DE CARGOS LOTADOS</v>
          </cell>
          <cell r="C28">
            <v>463</v>
          </cell>
        </row>
        <row r="29">
          <cell r="A29" t="str">
            <v>TOTAL DE CARGOS VAGOS</v>
          </cell>
          <cell r="C29">
            <v>321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opLeftCell="A10" zoomScale="130" zoomScaleNormal="130" workbookViewId="0">
      <selection activeCell="C50" sqref="C5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121" t="s">
        <v>36</v>
      </c>
      <c r="B1" s="121"/>
      <c r="C1" s="121"/>
      <c r="D1" s="121"/>
      <c r="E1" s="121"/>
      <c r="F1" s="121"/>
      <c r="G1" s="121"/>
    </row>
    <row r="2" spans="1:7" ht="15" customHeight="1" thickBot="1">
      <c r="A2" s="122" t="s">
        <v>35</v>
      </c>
      <c r="B2" s="123"/>
      <c r="C2" s="124" t="s">
        <v>34</v>
      </c>
      <c r="D2" s="126" t="s">
        <v>33</v>
      </c>
      <c r="E2" s="126"/>
      <c r="F2" s="124" t="s">
        <v>32</v>
      </c>
      <c r="G2" s="127" t="s">
        <v>31</v>
      </c>
    </row>
    <row r="3" spans="1:7" ht="15.75" thickBot="1">
      <c r="A3" s="34" t="s">
        <v>30</v>
      </c>
      <c r="B3" s="20" t="s">
        <v>29</v>
      </c>
      <c r="C3" s="125"/>
      <c r="D3" s="126"/>
      <c r="E3" s="126"/>
      <c r="F3" s="125"/>
      <c r="G3" s="127"/>
    </row>
    <row r="4" spans="1:7">
      <c r="A4" s="111" t="s">
        <v>28</v>
      </c>
      <c r="B4" s="19" t="s">
        <v>27</v>
      </c>
      <c r="C4" s="5">
        <v>450</v>
      </c>
      <c r="D4" s="112">
        <v>308</v>
      </c>
      <c r="E4" s="113"/>
      <c r="F4" s="5">
        <f t="shared" ref="F4:F13" si="0">C4-D4</f>
        <v>142</v>
      </c>
      <c r="G4" s="9">
        <f t="shared" ref="G4:G13" si="1">(D4/C4)*100</f>
        <v>68.444444444444443</v>
      </c>
    </row>
    <row r="5" spans="1:7">
      <c r="A5" s="111"/>
      <c r="B5" s="19" t="s">
        <v>26</v>
      </c>
      <c r="C5" s="5">
        <v>8</v>
      </c>
      <c r="D5" s="114">
        <v>3</v>
      </c>
      <c r="E5" s="115"/>
      <c r="F5" s="5">
        <f t="shared" si="0"/>
        <v>5</v>
      </c>
      <c r="G5" s="9">
        <f t="shared" si="1"/>
        <v>37.5</v>
      </c>
    </row>
    <row r="6" spans="1:7">
      <c r="A6" s="108"/>
      <c r="B6" s="15" t="s">
        <v>25</v>
      </c>
      <c r="C6" s="5">
        <v>90</v>
      </c>
      <c r="D6" s="86">
        <v>12</v>
      </c>
      <c r="E6" s="87"/>
      <c r="F6" s="5">
        <f t="shared" si="0"/>
        <v>78</v>
      </c>
      <c r="G6" s="9">
        <f t="shared" si="1"/>
        <v>13.333333333333334</v>
      </c>
    </row>
    <row r="7" spans="1:7">
      <c r="A7" s="116" t="s">
        <v>4</v>
      </c>
      <c r="B7" s="117"/>
      <c r="C7" s="7">
        <f>SUM(C4:C6)</f>
        <v>548</v>
      </c>
      <c r="D7" s="118">
        <f>SUM(D4:E6)</f>
        <v>323</v>
      </c>
      <c r="E7" s="119"/>
      <c r="F7" s="7">
        <f t="shared" si="0"/>
        <v>225</v>
      </c>
      <c r="G7" s="17">
        <f t="shared" si="1"/>
        <v>58.941605839416056</v>
      </c>
    </row>
    <row r="8" spans="1:7">
      <c r="A8" s="107" t="s">
        <v>24</v>
      </c>
      <c r="B8" s="18" t="s">
        <v>23</v>
      </c>
      <c r="C8" s="5">
        <v>5</v>
      </c>
      <c r="D8" s="109">
        <v>2</v>
      </c>
      <c r="E8" s="110"/>
      <c r="F8" s="5">
        <f t="shared" si="0"/>
        <v>3</v>
      </c>
      <c r="G8" s="9">
        <f t="shared" si="1"/>
        <v>40</v>
      </c>
    </row>
    <row r="9" spans="1:7">
      <c r="A9" s="108"/>
      <c r="B9" s="15" t="s">
        <v>22</v>
      </c>
      <c r="C9" s="5">
        <v>100</v>
      </c>
      <c r="D9" s="86">
        <v>40</v>
      </c>
      <c r="E9" s="87"/>
      <c r="F9" s="5">
        <f t="shared" si="0"/>
        <v>60</v>
      </c>
      <c r="G9" s="9">
        <f t="shared" si="1"/>
        <v>40</v>
      </c>
    </row>
    <row r="10" spans="1:7">
      <c r="A10" s="117" t="s">
        <v>4</v>
      </c>
      <c r="B10" s="120"/>
      <c r="C10" s="7">
        <f>SUM(C8:C9)</f>
        <v>105</v>
      </c>
      <c r="D10" s="118">
        <f>SUM(D8:E9)</f>
        <v>42</v>
      </c>
      <c r="E10" s="119"/>
      <c r="F10" s="7">
        <f t="shared" si="0"/>
        <v>63</v>
      </c>
      <c r="G10" s="17">
        <f t="shared" si="1"/>
        <v>40</v>
      </c>
    </row>
    <row r="11" spans="1:7">
      <c r="A11" s="107" t="s">
        <v>21</v>
      </c>
      <c r="B11" s="16" t="s">
        <v>20</v>
      </c>
      <c r="C11" s="5">
        <v>22</v>
      </c>
      <c r="D11" s="109">
        <v>11</v>
      </c>
      <c r="E11" s="110"/>
      <c r="F11" s="5">
        <f t="shared" si="0"/>
        <v>11</v>
      </c>
      <c r="G11" s="9">
        <f t="shared" si="1"/>
        <v>50</v>
      </c>
    </row>
    <row r="12" spans="1:7">
      <c r="A12" s="108"/>
      <c r="B12" s="15" t="s">
        <v>19</v>
      </c>
      <c r="C12" s="5">
        <v>15</v>
      </c>
      <c r="D12" s="86">
        <v>9</v>
      </c>
      <c r="E12" s="87"/>
      <c r="F12" s="5">
        <f t="shared" si="0"/>
        <v>6</v>
      </c>
      <c r="G12" s="9">
        <f t="shared" si="1"/>
        <v>60</v>
      </c>
    </row>
    <row r="13" spans="1:7" ht="15.75" thickBot="1">
      <c r="A13" s="88" t="s">
        <v>4</v>
      </c>
      <c r="B13" s="89"/>
      <c r="C13" s="14">
        <f>SUM(C11:C12)</f>
        <v>37</v>
      </c>
      <c r="D13" s="103">
        <f>SUM(D11:E12)</f>
        <v>20</v>
      </c>
      <c r="E13" s="104"/>
      <c r="F13" s="7">
        <f t="shared" si="0"/>
        <v>17</v>
      </c>
      <c r="G13" s="13">
        <f t="shared" si="1"/>
        <v>54.054054054054056</v>
      </c>
    </row>
    <row r="14" spans="1:7" ht="23.25" thickBot="1">
      <c r="A14" s="105" t="s">
        <v>18</v>
      </c>
      <c r="B14" s="106"/>
      <c r="C14" s="106"/>
      <c r="D14" s="35" t="s">
        <v>17</v>
      </c>
      <c r="E14" s="21" t="s">
        <v>16</v>
      </c>
      <c r="F14" s="22"/>
      <c r="G14" s="23"/>
    </row>
    <row r="15" spans="1:7">
      <c r="A15" s="99" t="s">
        <v>37</v>
      </c>
      <c r="B15" s="100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99" t="s">
        <v>15</v>
      </c>
      <c r="B16" s="100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99" t="s">
        <v>14</v>
      </c>
      <c r="B17" s="100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>
      <c r="A18" s="99" t="s">
        <v>13</v>
      </c>
      <c r="B18" s="100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99" t="s">
        <v>12</v>
      </c>
      <c r="B19" s="100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>
      <c r="A20" s="84" t="s">
        <v>11</v>
      </c>
      <c r="B20" s="85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>
      <c r="A21" s="88" t="s">
        <v>4</v>
      </c>
      <c r="B21" s="89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98" t="s">
        <v>10</v>
      </c>
      <c r="B22" s="98"/>
      <c r="C22" s="98"/>
      <c r="D22" s="98"/>
      <c r="E22" s="98"/>
      <c r="F22" s="98"/>
      <c r="G22" s="98"/>
      <c r="J22" s="25"/>
    </row>
    <row r="23" spans="1:10">
      <c r="A23" s="99" t="s">
        <v>9</v>
      </c>
      <c r="B23" s="100"/>
      <c r="C23" s="5">
        <v>7</v>
      </c>
      <c r="D23" s="101">
        <v>7</v>
      </c>
      <c r="E23" s="102"/>
      <c r="F23" s="5">
        <f>C23-D23</f>
        <v>0</v>
      </c>
      <c r="G23" s="9">
        <f t="shared" si="3"/>
        <v>100</v>
      </c>
    </row>
    <row r="24" spans="1:10">
      <c r="A24" s="84" t="s">
        <v>8</v>
      </c>
      <c r="B24" s="85"/>
      <c r="C24" s="10">
        <v>5</v>
      </c>
      <c r="D24" s="86">
        <v>3</v>
      </c>
      <c r="E24" s="87"/>
      <c r="F24" s="5">
        <f>C24-D24</f>
        <v>2</v>
      </c>
      <c r="G24" s="9">
        <f>((D24+E24)/C24)*100</f>
        <v>60</v>
      </c>
    </row>
    <row r="25" spans="1:10" ht="15.75" thickBot="1">
      <c r="A25" s="88" t="s">
        <v>4</v>
      </c>
      <c r="B25" s="89"/>
      <c r="C25" s="8">
        <f>SUM(C22:C24)</f>
        <v>12</v>
      </c>
      <c r="D25" s="90">
        <f>SUM(D23:E24)</f>
        <v>10</v>
      </c>
      <c r="E25" s="91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2" t="s">
        <v>3</v>
      </c>
      <c r="B26" s="92"/>
      <c r="C26" s="92"/>
      <c r="D26" s="92"/>
      <c r="E26" s="92"/>
      <c r="F26" s="92"/>
      <c r="G26" s="92"/>
      <c r="I26" s="3"/>
    </row>
    <row r="27" spans="1:10" ht="15.75">
      <c r="A27" s="93" t="s">
        <v>2</v>
      </c>
      <c r="B27" s="94"/>
      <c r="C27" s="4">
        <f>SUM(C25,C21,C13,C10,C7)</f>
        <v>790</v>
      </c>
      <c r="D27" s="95"/>
      <c r="E27" s="95"/>
      <c r="F27" s="95"/>
      <c r="G27" s="96"/>
      <c r="I27" s="3"/>
    </row>
    <row r="28" spans="1:10" ht="15.75">
      <c r="A28" s="97" t="s">
        <v>38</v>
      </c>
      <c r="B28" s="94"/>
      <c r="C28" s="4">
        <f>SUM(D7,D10,D13,D21,E21,D25)</f>
        <v>483</v>
      </c>
      <c r="D28" s="95"/>
      <c r="E28" s="95"/>
      <c r="F28" s="95"/>
      <c r="G28" s="96"/>
      <c r="I28" s="3"/>
    </row>
    <row r="29" spans="1:10" ht="16.5" thickBot="1">
      <c r="A29" s="97" t="s">
        <v>1</v>
      </c>
      <c r="B29" s="94"/>
      <c r="C29" s="4">
        <f>C27-C28</f>
        <v>307</v>
      </c>
      <c r="D29" s="95"/>
      <c r="E29" s="95"/>
      <c r="F29" s="95"/>
      <c r="G29" s="96"/>
      <c r="I29" s="3"/>
    </row>
    <row r="30" spans="1:10" ht="15.75" thickBot="1">
      <c r="A30" s="98" t="s">
        <v>7</v>
      </c>
      <c r="B30" s="98"/>
      <c r="C30" s="98"/>
      <c r="D30" s="98"/>
      <c r="E30" s="98"/>
      <c r="F30" s="98"/>
      <c r="G30" s="98"/>
    </row>
    <row r="31" spans="1:10" ht="15.75">
      <c r="A31" s="79" t="s">
        <v>6</v>
      </c>
      <c r="B31" s="79"/>
      <c r="C31" s="33">
        <v>4</v>
      </c>
      <c r="D31" s="26"/>
      <c r="E31" s="27"/>
      <c r="F31" s="28"/>
      <c r="G31" s="29"/>
    </row>
    <row r="32" spans="1:10" ht="15.75">
      <c r="A32" s="79" t="s">
        <v>5</v>
      </c>
      <c r="B32" s="79"/>
      <c r="C32" s="33">
        <v>25</v>
      </c>
      <c r="D32" s="30"/>
      <c r="E32" s="31"/>
      <c r="F32" s="32"/>
      <c r="G32" s="9"/>
    </row>
    <row r="33" spans="1:7" ht="15.75">
      <c r="A33" s="79" t="s">
        <v>40</v>
      </c>
      <c r="B33" s="79"/>
      <c r="C33" s="33">
        <v>16</v>
      </c>
      <c r="D33" s="30"/>
      <c r="E33" s="31"/>
      <c r="F33" s="32"/>
      <c r="G33" s="9"/>
    </row>
    <row r="34" spans="1:7" ht="15.75">
      <c r="A34" s="80" t="s">
        <v>41</v>
      </c>
      <c r="B34" s="80"/>
      <c r="C34" s="33">
        <v>4</v>
      </c>
      <c r="D34" s="30"/>
      <c r="E34" s="31"/>
      <c r="F34" s="32"/>
      <c r="G34" s="9"/>
    </row>
    <row r="35" spans="1:7" ht="12.75" customHeight="1">
      <c r="A35" s="81" t="s">
        <v>0</v>
      </c>
      <c r="B35" s="81"/>
      <c r="C35" s="81"/>
      <c r="D35" s="82"/>
      <c r="E35" s="82"/>
      <c r="F35" s="82"/>
      <c r="G35" s="82"/>
    </row>
    <row r="36" spans="1:7" ht="24.75" customHeight="1">
      <c r="A36" s="83" t="s">
        <v>44</v>
      </c>
      <c r="B36" s="83"/>
      <c r="C36" s="83"/>
      <c r="D36" s="83"/>
      <c r="E36" s="83"/>
      <c r="F36" s="83"/>
      <c r="G36" s="83"/>
    </row>
    <row r="37" spans="1:7">
      <c r="A37" s="77" t="s">
        <v>42</v>
      </c>
      <c r="B37" s="77"/>
      <c r="C37" s="77"/>
      <c r="D37" s="77"/>
      <c r="E37" s="77"/>
      <c r="F37" s="77"/>
      <c r="G37" s="77"/>
    </row>
    <row r="38" spans="1:7">
      <c r="A38" s="77" t="s">
        <v>43</v>
      </c>
      <c r="B38" s="77"/>
      <c r="C38" s="77"/>
      <c r="D38" s="77"/>
      <c r="E38" s="77"/>
      <c r="F38" s="77"/>
      <c r="G38" s="77"/>
    </row>
    <row r="39" spans="1:7">
      <c r="A39" s="78" t="s">
        <v>39</v>
      </c>
      <c r="B39" s="78"/>
      <c r="C39" s="78"/>
      <c r="D39" s="78"/>
      <c r="E39" s="78"/>
      <c r="F39" s="78"/>
      <c r="G39" s="78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opLeftCell="D3" zoomScale="382" zoomScaleNormal="382" workbookViewId="0">
      <selection activeCell="E20" sqref="E2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121" t="s">
        <v>36</v>
      </c>
      <c r="B1" s="121"/>
      <c r="C1" s="121"/>
      <c r="D1" s="121"/>
      <c r="E1" s="121"/>
      <c r="F1" s="121"/>
      <c r="G1" s="121"/>
    </row>
    <row r="2" spans="1:7" ht="15" customHeight="1" thickBot="1">
      <c r="A2" s="122" t="s">
        <v>35</v>
      </c>
      <c r="B2" s="123"/>
      <c r="C2" s="124" t="s">
        <v>34</v>
      </c>
      <c r="D2" s="126" t="s">
        <v>33</v>
      </c>
      <c r="E2" s="126"/>
      <c r="F2" s="124" t="s">
        <v>32</v>
      </c>
      <c r="G2" s="127" t="s">
        <v>31</v>
      </c>
    </row>
    <row r="3" spans="1:7" ht="15.75" thickBot="1">
      <c r="A3" s="36" t="s">
        <v>30</v>
      </c>
      <c r="B3" s="20" t="s">
        <v>29</v>
      </c>
      <c r="C3" s="125"/>
      <c r="D3" s="126"/>
      <c r="E3" s="126"/>
      <c r="F3" s="125"/>
      <c r="G3" s="127"/>
    </row>
    <row r="4" spans="1:7">
      <c r="A4" s="111" t="s">
        <v>28</v>
      </c>
      <c r="B4" s="19" t="s">
        <v>27</v>
      </c>
      <c r="C4" s="5">
        <v>450</v>
      </c>
      <c r="D4" s="112">
        <v>308</v>
      </c>
      <c r="E4" s="113"/>
      <c r="F4" s="5">
        <f t="shared" ref="F4:F13" si="0">C4-D4</f>
        <v>142</v>
      </c>
      <c r="G4" s="9">
        <f t="shared" ref="G4:G13" si="1">(D4/C4)*100</f>
        <v>68.444444444444443</v>
      </c>
    </row>
    <row r="5" spans="1:7">
      <c r="A5" s="111"/>
      <c r="B5" s="19" t="s">
        <v>26</v>
      </c>
      <c r="C5" s="5">
        <v>8</v>
      </c>
      <c r="D5" s="114">
        <v>3</v>
      </c>
      <c r="E5" s="115"/>
      <c r="F5" s="5">
        <f t="shared" si="0"/>
        <v>5</v>
      </c>
      <c r="G5" s="9">
        <f t="shared" si="1"/>
        <v>37.5</v>
      </c>
    </row>
    <row r="6" spans="1:7">
      <c r="A6" s="108"/>
      <c r="B6" s="15" t="s">
        <v>25</v>
      </c>
      <c r="C6" s="5">
        <v>90</v>
      </c>
      <c r="D6" s="86">
        <v>12</v>
      </c>
      <c r="E6" s="87"/>
      <c r="F6" s="5">
        <f t="shared" si="0"/>
        <v>78</v>
      </c>
      <c r="G6" s="9">
        <f t="shared" si="1"/>
        <v>13.333333333333334</v>
      </c>
    </row>
    <row r="7" spans="1:7">
      <c r="A7" s="116" t="s">
        <v>4</v>
      </c>
      <c r="B7" s="117"/>
      <c r="C7" s="7">
        <f>SUM(C4:C6)</f>
        <v>548</v>
      </c>
      <c r="D7" s="118">
        <f>SUM(D4:E6)</f>
        <v>323</v>
      </c>
      <c r="E7" s="119"/>
      <c r="F7" s="7">
        <f t="shared" si="0"/>
        <v>225</v>
      </c>
      <c r="G7" s="17">
        <f t="shared" si="1"/>
        <v>58.941605839416056</v>
      </c>
    </row>
    <row r="8" spans="1:7">
      <c r="A8" s="107" t="s">
        <v>24</v>
      </c>
      <c r="B8" s="18" t="s">
        <v>23</v>
      </c>
      <c r="C8" s="5">
        <v>5</v>
      </c>
      <c r="D8" s="109">
        <v>2</v>
      </c>
      <c r="E8" s="110"/>
      <c r="F8" s="5">
        <f t="shared" si="0"/>
        <v>3</v>
      </c>
      <c r="G8" s="9">
        <f t="shared" si="1"/>
        <v>40</v>
      </c>
    </row>
    <row r="9" spans="1:7">
      <c r="A9" s="108"/>
      <c r="B9" s="15" t="s">
        <v>22</v>
      </c>
      <c r="C9" s="5">
        <v>100</v>
      </c>
      <c r="D9" s="86">
        <v>40</v>
      </c>
      <c r="E9" s="87"/>
      <c r="F9" s="5">
        <f t="shared" si="0"/>
        <v>60</v>
      </c>
      <c r="G9" s="9">
        <f t="shared" si="1"/>
        <v>40</v>
      </c>
    </row>
    <row r="10" spans="1:7">
      <c r="A10" s="117" t="s">
        <v>4</v>
      </c>
      <c r="B10" s="120"/>
      <c r="C10" s="7">
        <f>SUM(C8:C9)</f>
        <v>105</v>
      </c>
      <c r="D10" s="118">
        <f>SUM(D8:E9)</f>
        <v>42</v>
      </c>
      <c r="E10" s="119"/>
      <c r="F10" s="7">
        <f t="shared" si="0"/>
        <v>63</v>
      </c>
      <c r="G10" s="17">
        <f t="shared" si="1"/>
        <v>40</v>
      </c>
    </row>
    <row r="11" spans="1:7">
      <c r="A11" s="107" t="s">
        <v>21</v>
      </c>
      <c r="B11" s="16" t="s">
        <v>20</v>
      </c>
      <c r="C11" s="5">
        <v>22</v>
      </c>
      <c r="D11" s="109">
        <v>11</v>
      </c>
      <c r="E11" s="110"/>
      <c r="F11" s="5">
        <f t="shared" si="0"/>
        <v>11</v>
      </c>
      <c r="G11" s="9">
        <f t="shared" si="1"/>
        <v>50</v>
      </c>
    </row>
    <row r="12" spans="1:7">
      <c r="A12" s="108"/>
      <c r="B12" s="15" t="s">
        <v>19</v>
      </c>
      <c r="C12" s="5">
        <v>15</v>
      </c>
      <c r="D12" s="86">
        <v>9</v>
      </c>
      <c r="E12" s="87"/>
      <c r="F12" s="5">
        <f t="shared" si="0"/>
        <v>6</v>
      </c>
      <c r="G12" s="9">
        <f t="shared" si="1"/>
        <v>60</v>
      </c>
    </row>
    <row r="13" spans="1:7" ht="15.75" thickBot="1">
      <c r="A13" s="88" t="s">
        <v>4</v>
      </c>
      <c r="B13" s="89"/>
      <c r="C13" s="14">
        <f>SUM(C11:C12)</f>
        <v>37</v>
      </c>
      <c r="D13" s="103">
        <f>SUM(D11:E12)</f>
        <v>20</v>
      </c>
      <c r="E13" s="104"/>
      <c r="F13" s="7">
        <f t="shared" si="0"/>
        <v>17</v>
      </c>
      <c r="G13" s="13">
        <f t="shared" si="1"/>
        <v>54.054054054054056</v>
      </c>
    </row>
    <row r="14" spans="1:7" ht="23.25" thickBot="1">
      <c r="A14" s="105" t="s">
        <v>18</v>
      </c>
      <c r="B14" s="106"/>
      <c r="C14" s="106"/>
      <c r="D14" s="37" t="s">
        <v>17</v>
      </c>
      <c r="E14" s="21" t="s">
        <v>16</v>
      </c>
      <c r="F14" s="22"/>
      <c r="G14" s="23"/>
    </row>
    <row r="15" spans="1:7">
      <c r="A15" s="99" t="s">
        <v>37</v>
      </c>
      <c r="B15" s="100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99" t="s">
        <v>15</v>
      </c>
      <c r="B16" s="100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99" t="s">
        <v>14</v>
      </c>
      <c r="B17" s="100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>
      <c r="A18" s="99" t="s">
        <v>13</v>
      </c>
      <c r="B18" s="100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99" t="s">
        <v>12</v>
      </c>
      <c r="B19" s="100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>
      <c r="A20" s="84" t="s">
        <v>11</v>
      </c>
      <c r="B20" s="85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>
      <c r="A21" s="88" t="s">
        <v>4</v>
      </c>
      <c r="B21" s="89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98" t="s">
        <v>10</v>
      </c>
      <c r="B22" s="98"/>
      <c r="C22" s="98"/>
      <c r="D22" s="98"/>
      <c r="E22" s="98"/>
      <c r="F22" s="98"/>
      <c r="G22" s="98"/>
      <c r="J22" s="25"/>
    </row>
    <row r="23" spans="1:10">
      <c r="A23" s="99" t="s">
        <v>9</v>
      </c>
      <c r="B23" s="100"/>
      <c r="C23" s="5">
        <v>7</v>
      </c>
      <c r="D23" s="101">
        <v>7</v>
      </c>
      <c r="E23" s="102"/>
      <c r="F23" s="5">
        <f>C23-D23</f>
        <v>0</v>
      </c>
      <c r="G23" s="9">
        <f t="shared" si="3"/>
        <v>100</v>
      </c>
    </row>
    <row r="24" spans="1:10">
      <c r="A24" s="84" t="s">
        <v>8</v>
      </c>
      <c r="B24" s="85"/>
      <c r="C24" s="10">
        <v>5</v>
      </c>
      <c r="D24" s="86">
        <v>3</v>
      </c>
      <c r="E24" s="87"/>
      <c r="F24" s="5">
        <f>C24-D24</f>
        <v>2</v>
      </c>
      <c r="G24" s="9">
        <f>((D24+E24)/C24)*100</f>
        <v>60</v>
      </c>
    </row>
    <row r="25" spans="1:10" ht="15.75" thickBot="1">
      <c r="A25" s="88" t="s">
        <v>4</v>
      </c>
      <c r="B25" s="89"/>
      <c r="C25" s="8">
        <f>SUM(C22:C24)</f>
        <v>12</v>
      </c>
      <c r="D25" s="90">
        <f>SUM(D23:E24)</f>
        <v>10</v>
      </c>
      <c r="E25" s="91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2" t="s">
        <v>3</v>
      </c>
      <c r="B26" s="92"/>
      <c r="C26" s="92"/>
      <c r="D26" s="92"/>
      <c r="E26" s="92"/>
      <c r="F26" s="92"/>
      <c r="G26" s="92"/>
      <c r="I26" s="3"/>
    </row>
    <row r="27" spans="1:10" ht="15.75">
      <c r="A27" s="93" t="s">
        <v>2</v>
      </c>
      <c r="B27" s="94"/>
      <c r="C27" s="4">
        <f>SUM(C25,C21,C13,C10,C7)</f>
        <v>790</v>
      </c>
      <c r="D27" s="95"/>
      <c r="E27" s="95"/>
      <c r="F27" s="95"/>
      <c r="G27" s="96"/>
      <c r="I27" s="3"/>
    </row>
    <row r="28" spans="1:10" ht="15.75">
      <c r="A28" s="97" t="s">
        <v>38</v>
      </c>
      <c r="B28" s="94"/>
      <c r="C28" s="4">
        <f>SUM(D7,D10,D13,D21,E21,D25)</f>
        <v>483</v>
      </c>
      <c r="D28" s="95"/>
      <c r="E28" s="95"/>
      <c r="F28" s="95"/>
      <c r="G28" s="96"/>
      <c r="I28" s="3"/>
    </row>
    <row r="29" spans="1:10" ht="16.5" thickBot="1">
      <c r="A29" s="97" t="s">
        <v>1</v>
      </c>
      <c r="B29" s="94"/>
      <c r="C29" s="4">
        <f>C27-C28</f>
        <v>307</v>
      </c>
      <c r="D29" s="95"/>
      <c r="E29" s="95"/>
      <c r="F29" s="95"/>
      <c r="G29" s="96"/>
      <c r="I29" s="3"/>
    </row>
    <row r="30" spans="1:10" ht="15.75" thickBot="1">
      <c r="A30" s="98" t="s">
        <v>7</v>
      </c>
      <c r="B30" s="98"/>
      <c r="C30" s="98"/>
      <c r="D30" s="98"/>
      <c r="E30" s="98"/>
      <c r="F30" s="98"/>
      <c r="G30" s="98"/>
    </row>
    <row r="31" spans="1:10" ht="15.75">
      <c r="A31" s="79" t="s">
        <v>6</v>
      </c>
      <c r="B31" s="79"/>
      <c r="C31" s="33">
        <v>7</v>
      </c>
      <c r="D31" s="26"/>
      <c r="E31" s="27"/>
      <c r="F31" s="28"/>
      <c r="G31" s="29"/>
    </row>
    <row r="32" spans="1:10" ht="15.75">
      <c r="A32" s="79" t="s">
        <v>5</v>
      </c>
      <c r="B32" s="79"/>
      <c r="C32" s="33">
        <v>25</v>
      </c>
      <c r="D32" s="30"/>
      <c r="E32" s="31"/>
      <c r="F32" s="32"/>
      <c r="G32" s="9"/>
    </row>
    <row r="33" spans="1:7" ht="15.75">
      <c r="A33" s="79" t="s">
        <v>40</v>
      </c>
      <c r="B33" s="79"/>
      <c r="C33" s="33">
        <v>17</v>
      </c>
      <c r="D33" s="30"/>
      <c r="E33" s="31"/>
      <c r="F33" s="32"/>
      <c r="G33" s="9"/>
    </row>
    <row r="34" spans="1:7" ht="15.75">
      <c r="A34" s="80" t="s">
        <v>41</v>
      </c>
      <c r="B34" s="80"/>
      <c r="C34" s="33">
        <v>4</v>
      </c>
      <c r="D34" s="30"/>
      <c r="E34" s="31"/>
      <c r="F34" s="32"/>
      <c r="G34" s="9"/>
    </row>
    <row r="35" spans="1:7" ht="12.75" customHeight="1">
      <c r="A35" s="81" t="s">
        <v>0</v>
      </c>
      <c r="B35" s="81"/>
      <c r="C35" s="81"/>
      <c r="D35" s="82"/>
      <c r="E35" s="82"/>
      <c r="F35" s="82"/>
      <c r="G35" s="82"/>
    </row>
    <row r="36" spans="1:7" ht="24.75" customHeight="1">
      <c r="A36" s="83" t="s">
        <v>45</v>
      </c>
      <c r="B36" s="83"/>
      <c r="C36" s="83"/>
      <c r="D36" s="83"/>
      <c r="E36" s="83"/>
      <c r="F36" s="83"/>
      <c r="G36" s="83"/>
    </row>
    <row r="37" spans="1:7">
      <c r="A37" s="77" t="s">
        <v>42</v>
      </c>
      <c r="B37" s="77"/>
      <c r="C37" s="77"/>
      <c r="D37" s="77"/>
      <c r="E37" s="77"/>
      <c r="F37" s="77"/>
      <c r="G37" s="77"/>
    </row>
    <row r="38" spans="1:7">
      <c r="A38" s="77" t="s">
        <v>43</v>
      </c>
      <c r="B38" s="77"/>
      <c r="C38" s="77"/>
      <c r="D38" s="77"/>
      <c r="E38" s="77"/>
      <c r="F38" s="77"/>
      <c r="G38" s="77"/>
    </row>
    <row r="39" spans="1:7">
      <c r="A39" s="78" t="s">
        <v>39</v>
      </c>
      <c r="B39" s="78"/>
      <c r="C39" s="78"/>
      <c r="D39" s="78"/>
      <c r="E39" s="78"/>
      <c r="F39" s="78"/>
      <c r="G39" s="78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topLeftCell="D2" zoomScale="304" zoomScaleNormal="304" workbookViewId="0">
      <selection activeCell="I35" sqref="I35"/>
    </sheetView>
  </sheetViews>
  <sheetFormatPr defaultRowHeight="15"/>
  <cols>
    <col min="1" max="1" width="7.42578125" bestFit="1" customWidth="1"/>
    <col min="2" max="2" width="41.28515625" customWidth="1"/>
    <col min="3" max="3" width="10.5703125" customWidth="1"/>
    <col min="4" max="4" width="9.7109375" bestFit="1" customWidth="1"/>
    <col min="5" max="5" width="6.28515625" bestFit="1" customWidth="1"/>
    <col min="6" max="6" width="9.42578125" customWidth="1"/>
    <col min="7" max="7" width="12.140625" customWidth="1"/>
  </cols>
  <sheetData>
    <row r="1" spans="1:7" ht="19.5" thickBot="1">
      <c r="A1" s="121" t="s">
        <v>36</v>
      </c>
      <c r="B1" s="121"/>
      <c r="C1" s="121"/>
      <c r="D1" s="121"/>
      <c r="E1" s="121"/>
      <c r="F1" s="121"/>
      <c r="G1" s="121"/>
    </row>
    <row r="2" spans="1:7" ht="15.75" thickBot="1">
      <c r="A2" s="131" t="s">
        <v>35</v>
      </c>
      <c r="B2" s="132"/>
      <c r="C2" s="133" t="s">
        <v>46</v>
      </c>
      <c r="D2" s="133" t="s">
        <v>47</v>
      </c>
      <c r="E2" s="133"/>
      <c r="F2" s="134" t="s">
        <v>48</v>
      </c>
      <c r="G2" s="136" t="s">
        <v>49</v>
      </c>
    </row>
    <row r="3" spans="1:7" ht="15.75" thickBot="1">
      <c r="A3" s="42" t="s">
        <v>30</v>
      </c>
      <c r="B3" s="40" t="s">
        <v>29</v>
      </c>
      <c r="C3" s="133"/>
      <c r="D3" s="133"/>
      <c r="E3" s="133"/>
      <c r="F3" s="135"/>
      <c r="G3" s="136"/>
    </row>
    <row r="4" spans="1:7">
      <c r="A4" s="111" t="s">
        <v>28</v>
      </c>
      <c r="B4" s="19" t="s">
        <v>27</v>
      </c>
      <c r="C4" s="5">
        <v>450</v>
      </c>
      <c r="D4" s="112">
        <v>302</v>
      </c>
      <c r="E4" s="113"/>
      <c r="F4" s="5">
        <f t="shared" ref="F4:F13" si="0">C4-D4</f>
        <v>148</v>
      </c>
      <c r="G4" s="9">
        <f t="shared" ref="G4:G13" si="1">(D4/C4)*100</f>
        <v>67.111111111111114</v>
      </c>
    </row>
    <row r="5" spans="1:7">
      <c r="A5" s="111"/>
      <c r="B5" s="19" t="s">
        <v>26</v>
      </c>
      <c r="C5" s="5">
        <v>8</v>
      </c>
      <c r="D5" s="114">
        <v>3</v>
      </c>
      <c r="E5" s="115"/>
      <c r="F5" s="5">
        <f t="shared" si="0"/>
        <v>5</v>
      </c>
      <c r="G5" s="9">
        <f t="shared" si="1"/>
        <v>37.5</v>
      </c>
    </row>
    <row r="6" spans="1:7">
      <c r="A6" s="108"/>
      <c r="B6" s="15" t="s">
        <v>25</v>
      </c>
      <c r="C6" s="5">
        <v>90</v>
      </c>
      <c r="D6" s="86">
        <v>11</v>
      </c>
      <c r="E6" s="87"/>
      <c r="F6" s="5">
        <f t="shared" si="0"/>
        <v>79</v>
      </c>
      <c r="G6" s="9">
        <f t="shared" si="1"/>
        <v>12.222222222222221</v>
      </c>
    </row>
    <row r="7" spans="1:7">
      <c r="A7" s="116" t="s">
        <v>4</v>
      </c>
      <c r="B7" s="117"/>
      <c r="C7" s="7">
        <f>SUM(C4:C6)</f>
        <v>548</v>
      </c>
      <c r="D7" s="118">
        <f>SUM(D4:E6)</f>
        <v>316</v>
      </c>
      <c r="E7" s="119"/>
      <c r="F7" s="7">
        <f t="shared" si="0"/>
        <v>232</v>
      </c>
      <c r="G7" s="17">
        <f t="shared" si="1"/>
        <v>57.664233576642332</v>
      </c>
    </row>
    <row r="8" spans="1:7">
      <c r="A8" s="107" t="s">
        <v>24</v>
      </c>
      <c r="B8" s="18" t="s">
        <v>23</v>
      </c>
      <c r="C8" s="5">
        <v>5</v>
      </c>
      <c r="D8" s="109">
        <v>2</v>
      </c>
      <c r="E8" s="110"/>
      <c r="F8" s="5">
        <f t="shared" si="0"/>
        <v>3</v>
      </c>
      <c r="G8" s="9">
        <f t="shared" si="1"/>
        <v>40</v>
      </c>
    </row>
    <row r="9" spans="1:7">
      <c r="A9" s="108"/>
      <c r="B9" s="15" t="s">
        <v>22</v>
      </c>
      <c r="C9" s="5">
        <v>100</v>
      </c>
      <c r="D9" s="86">
        <v>39</v>
      </c>
      <c r="E9" s="87"/>
      <c r="F9" s="5">
        <f t="shared" si="0"/>
        <v>61</v>
      </c>
      <c r="G9" s="9">
        <f t="shared" si="1"/>
        <v>39</v>
      </c>
    </row>
    <row r="10" spans="1:7">
      <c r="A10" s="117" t="s">
        <v>4</v>
      </c>
      <c r="B10" s="120"/>
      <c r="C10" s="7">
        <f>SUM(C8:C9)</f>
        <v>105</v>
      </c>
      <c r="D10" s="118">
        <f>SUM(D8:E9)</f>
        <v>41</v>
      </c>
      <c r="E10" s="119"/>
      <c r="F10" s="7">
        <f t="shared" si="0"/>
        <v>64</v>
      </c>
      <c r="G10" s="17">
        <f t="shared" si="1"/>
        <v>39.047619047619051</v>
      </c>
    </row>
    <row r="11" spans="1:7">
      <c r="A11" s="107" t="s">
        <v>21</v>
      </c>
      <c r="B11" s="16" t="s">
        <v>20</v>
      </c>
      <c r="C11" s="5">
        <v>22</v>
      </c>
      <c r="D11" s="109">
        <v>11</v>
      </c>
      <c r="E11" s="110"/>
      <c r="F11" s="5">
        <f t="shared" si="0"/>
        <v>11</v>
      </c>
      <c r="G11" s="9">
        <f t="shared" si="1"/>
        <v>50</v>
      </c>
    </row>
    <row r="12" spans="1:7">
      <c r="A12" s="108"/>
      <c r="B12" s="15" t="s">
        <v>19</v>
      </c>
      <c r="C12" s="5">
        <v>15</v>
      </c>
      <c r="D12" s="86">
        <v>9</v>
      </c>
      <c r="E12" s="87"/>
      <c r="F12" s="5">
        <f t="shared" si="0"/>
        <v>6</v>
      </c>
      <c r="G12" s="9">
        <f t="shared" si="1"/>
        <v>60</v>
      </c>
    </row>
    <row r="13" spans="1:7" ht="15.75" thickBot="1">
      <c r="A13" s="88" t="s">
        <v>4</v>
      </c>
      <c r="B13" s="89"/>
      <c r="C13" s="14">
        <f>SUM(C11:C12)</f>
        <v>37</v>
      </c>
      <c r="D13" s="103">
        <f>SUM(D11:E12)</f>
        <v>20</v>
      </c>
      <c r="E13" s="104"/>
      <c r="F13" s="7">
        <f t="shared" si="0"/>
        <v>17</v>
      </c>
      <c r="G13" s="13">
        <f t="shared" si="1"/>
        <v>54.054054054054056</v>
      </c>
    </row>
    <row r="14" spans="1:7" ht="23.25" thickBot="1">
      <c r="A14" s="129" t="s">
        <v>18</v>
      </c>
      <c r="B14" s="130"/>
      <c r="C14" s="130"/>
      <c r="D14" s="41" t="s">
        <v>17</v>
      </c>
      <c r="E14" s="21" t="s">
        <v>16</v>
      </c>
      <c r="F14" s="22"/>
      <c r="G14" s="23"/>
    </row>
    <row r="15" spans="1:7">
      <c r="A15" s="99" t="s">
        <v>37</v>
      </c>
      <c r="B15" s="100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99" t="s">
        <v>15</v>
      </c>
      <c r="B16" s="100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99" t="s">
        <v>14</v>
      </c>
      <c r="B17" s="100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7">
      <c r="A18" s="99" t="s">
        <v>13</v>
      </c>
      <c r="B18" s="100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99" t="s">
        <v>12</v>
      </c>
      <c r="B19" s="100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7">
      <c r="A20" s="84" t="s">
        <v>11</v>
      </c>
      <c r="B20" s="85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7" ht="15.75" thickBot="1">
      <c r="A21" s="88" t="s">
        <v>4</v>
      </c>
      <c r="B21" s="89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</row>
    <row r="22" spans="1:7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7">
      <c r="A23" s="99" t="s">
        <v>9</v>
      </c>
      <c r="B23" s="100"/>
      <c r="C23" s="5">
        <v>7</v>
      </c>
      <c r="D23" s="101">
        <v>7</v>
      </c>
      <c r="E23" s="102"/>
      <c r="F23" s="5">
        <f>C23-D23</f>
        <v>0</v>
      </c>
      <c r="G23" s="9">
        <f t="shared" si="3"/>
        <v>100</v>
      </c>
    </row>
    <row r="24" spans="1:7">
      <c r="A24" s="84" t="s">
        <v>8</v>
      </c>
      <c r="B24" s="85"/>
      <c r="C24" s="10">
        <v>5</v>
      </c>
      <c r="D24" s="86">
        <v>3</v>
      </c>
      <c r="E24" s="87"/>
      <c r="F24" s="5">
        <f>C24-D24</f>
        <v>2</v>
      </c>
      <c r="G24" s="9">
        <f>((D24+E24)/C24)*100</f>
        <v>60</v>
      </c>
    </row>
    <row r="25" spans="1:7" ht="15.75" thickBot="1">
      <c r="A25" s="88" t="s">
        <v>4</v>
      </c>
      <c r="B25" s="89"/>
      <c r="C25" s="8">
        <f>SUM(C22:C24)</f>
        <v>12</v>
      </c>
      <c r="D25" s="90">
        <f>SUM(D23:E24)</f>
        <v>10</v>
      </c>
      <c r="E25" s="91"/>
      <c r="F25" s="7">
        <f>C25-D25</f>
        <v>2</v>
      </c>
      <c r="G25" s="6">
        <f>(D25/C25)*100</f>
        <v>83.333333333333343</v>
      </c>
    </row>
    <row r="26" spans="1:7" ht="19.5" thickBot="1">
      <c r="A26" s="92" t="s">
        <v>3</v>
      </c>
      <c r="B26" s="92"/>
      <c r="C26" s="92"/>
      <c r="D26" s="92"/>
      <c r="E26" s="92"/>
      <c r="F26" s="92"/>
      <c r="G26" s="92"/>
    </row>
    <row r="27" spans="1:7" ht="15.75">
      <c r="A27" s="93" t="s">
        <v>2</v>
      </c>
      <c r="B27" s="94"/>
      <c r="C27" s="4">
        <f>SUM(C25,C21,C13,C10,C7)</f>
        <v>790</v>
      </c>
      <c r="D27" s="95"/>
      <c r="E27" s="95"/>
      <c r="F27" s="95"/>
      <c r="G27" s="96"/>
    </row>
    <row r="28" spans="1:7" ht="15.75">
      <c r="A28" s="97" t="s">
        <v>38</v>
      </c>
      <c r="B28" s="94"/>
      <c r="C28" s="4">
        <f>SUM(D7,D10,D13,D21,E21,D25)</f>
        <v>475</v>
      </c>
      <c r="D28" s="95"/>
      <c r="E28" s="95"/>
      <c r="F28" s="95"/>
      <c r="G28" s="96"/>
    </row>
    <row r="29" spans="1:7" ht="16.5" thickBot="1">
      <c r="A29" s="97" t="s">
        <v>1</v>
      </c>
      <c r="B29" s="94"/>
      <c r="C29" s="4">
        <f>C27-C28</f>
        <v>315</v>
      </c>
      <c r="D29" s="95"/>
      <c r="E29" s="95"/>
      <c r="F29" s="95"/>
      <c r="G29" s="96"/>
    </row>
    <row r="30" spans="1:7" ht="15.75" thickBot="1">
      <c r="A30" s="128" t="s">
        <v>7</v>
      </c>
      <c r="B30" s="128"/>
      <c r="C30" s="128"/>
      <c r="D30" s="128"/>
      <c r="E30" s="128"/>
      <c r="F30" s="128"/>
      <c r="G30" s="128"/>
    </row>
    <row r="31" spans="1:7" ht="15.75">
      <c r="A31" s="79" t="s">
        <v>6</v>
      </c>
      <c r="B31" s="79"/>
      <c r="C31" s="33">
        <v>5</v>
      </c>
      <c r="D31" s="26"/>
      <c r="E31" s="27"/>
      <c r="F31" s="28"/>
      <c r="G31" s="29"/>
    </row>
    <row r="32" spans="1:7" ht="15.75">
      <c r="A32" s="79" t="s">
        <v>5</v>
      </c>
      <c r="B32" s="79"/>
      <c r="C32" s="33">
        <v>29</v>
      </c>
      <c r="D32" s="30"/>
      <c r="E32" s="31"/>
      <c r="F32" s="32"/>
      <c r="G32" s="9"/>
    </row>
    <row r="33" spans="1:7" ht="15.75">
      <c r="A33" s="79" t="s">
        <v>40</v>
      </c>
      <c r="B33" s="79"/>
      <c r="C33" s="33">
        <v>17</v>
      </c>
      <c r="D33" s="30"/>
      <c r="E33" s="31"/>
      <c r="F33" s="32"/>
      <c r="G33" s="9"/>
    </row>
    <row r="34" spans="1:7" ht="15.75">
      <c r="A34" s="80" t="s">
        <v>41</v>
      </c>
      <c r="B34" s="80"/>
      <c r="C34" s="33">
        <v>3</v>
      </c>
      <c r="D34" s="30"/>
      <c r="E34" s="31"/>
      <c r="F34" s="32"/>
      <c r="G34" s="9"/>
    </row>
    <row r="35" spans="1:7">
      <c r="A35" s="81" t="s">
        <v>0</v>
      </c>
      <c r="B35" s="81"/>
      <c r="C35" s="81"/>
      <c r="D35" s="82"/>
      <c r="E35" s="82"/>
      <c r="F35" s="82"/>
      <c r="G35" s="82"/>
    </row>
    <row r="36" spans="1:7">
      <c r="A36" s="83" t="s">
        <v>50</v>
      </c>
      <c r="B36" s="83"/>
      <c r="C36" s="83"/>
      <c r="D36" s="83"/>
      <c r="E36" s="83"/>
      <c r="F36" s="83"/>
      <c r="G36" s="83"/>
    </row>
    <row r="37" spans="1:7">
      <c r="A37" s="77" t="s">
        <v>42</v>
      </c>
      <c r="B37" s="77"/>
      <c r="C37" s="77"/>
      <c r="D37" s="77"/>
      <c r="E37" s="77"/>
      <c r="F37" s="77"/>
      <c r="G37" s="77"/>
    </row>
    <row r="38" spans="1:7">
      <c r="A38" s="77" t="s">
        <v>43</v>
      </c>
      <c r="B38" s="77"/>
      <c r="C38" s="77"/>
      <c r="D38" s="77"/>
      <c r="E38" s="77"/>
      <c r="F38" s="77"/>
      <c r="G38" s="77"/>
    </row>
    <row r="39" spans="1:7">
      <c r="A39" s="78" t="s">
        <v>39</v>
      </c>
      <c r="B39" s="78"/>
      <c r="C39" s="78"/>
      <c r="D39" s="78"/>
      <c r="E39" s="78"/>
      <c r="F39" s="78"/>
      <c r="G39" s="78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showGridLines="0" showRowColHeaders="0" topLeftCell="A13" zoomScale="160" zoomScaleNormal="160" workbookViewId="0">
      <selection activeCell="G34" sqref="G34"/>
    </sheetView>
  </sheetViews>
  <sheetFormatPr defaultColWidth="17.85546875" defaultRowHeight="15"/>
  <cols>
    <col min="2" max="2" width="32.42578125" bestFit="1" customWidth="1"/>
    <col min="3" max="3" width="9.85546875" customWidth="1"/>
    <col min="4" max="4" width="9.7109375" bestFit="1" customWidth="1"/>
    <col min="5" max="5" width="6.28515625" bestFit="1" customWidth="1"/>
    <col min="6" max="6" width="6.140625" bestFit="1" customWidth="1"/>
    <col min="7" max="7" width="10.5703125" customWidth="1"/>
  </cols>
  <sheetData>
    <row r="1" spans="1:7" ht="19.5" thickBot="1">
      <c r="A1" s="121" t="s">
        <v>36</v>
      </c>
      <c r="B1" s="121"/>
      <c r="C1" s="121"/>
      <c r="D1" s="121"/>
      <c r="E1" s="121"/>
      <c r="F1" s="121"/>
      <c r="G1" s="121"/>
    </row>
    <row r="2" spans="1:7" ht="15.75" customHeight="1" thickBot="1">
      <c r="A2" s="131" t="s">
        <v>35</v>
      </c>
      <c r="B2" s="132"/>
      <c r="C2" s="133" t="s">
        <v>46</v>
      </c>
      <c r="D2" s="133" t="s">
        <v>47</v>
      </c>
      <c r="E2" s="133"/>
      <c r="F2" s="134" t="s">
        <v>48</v>
      </c>
      <c r="G2" s="136" t="s">
        <v>49</v>
      </c>
    </row>
    <row r="3" spans="1:7" ht="15.75" thickBot="1">
      <c r="A3" s="39" t="s">
        <v>30</v>
      </c>
      <c r="B3" s="40" t="s">
        <v>29</v>
      </c>
      <c r="C3" s="133"/>
      <c r="D3" s="133"/>
      <c r="E3" s="133"/>
      <c r="F3" s="135"/>
      <c r="G3" s="136"/>
    </row>
    <row r="4" spans="1:7">
      <c r="A4" s="111" t="s">
        <v>28</v>
      </c>
      <c r="B4" s="19" t="s">
        <v>27</v>
      </c>
      <c r="C4" s="5">
        <v>450</v>
      </c>
      <c r="D4" s="112">
        <v>302</v>
      </c>
      <c r="E4" s="113"/>
      <c r="F4" s="5">
        <f t="shared" ref="F4:F13" si="0">C4-D4</f>
        <v>148</v>
      </c>
      <c r="G4" s="9">
        <f t="shared" ref="G4:G13" si="1">(D4/C4)*100</f>
        <v>67.111111111111114</v>
      </c>
    </row>
    <row r="5" spans="1:7">
      <c r="A5" s="111"/>
      <c r="B5" s="19" t="s">
        <v>26</v>
      </c>
      <c r="C5" s="5">
        <v>8</v>
      </c>
      <c r="D5" s="114">
        <v>3</v>
      </c>
      <c r="E5" s="115"/>
      <c r="F5" s="5">
        <f t="shared" si="0"/>
        <v>5</v>
      </c>
      <c r="G5" s="9">
        <f t="shared" si="1"/>
        <v>37.5</v>
      </c>
    </row>
    <row r="6" spans="1:7">
      <c r="A6" s="108"/>
      <c r="B6" s="15" t="s">
        <v>25</v>
      </c>
      <c r="C6" s="5">
        <v>90</v>
      </c>
      <c r="D6" s="86">
        <v>11</v>
      </c>
      <c r="E6" s="87"/>
      <c r="F6" s="5">
        <f t="shared" si="0"/>
        <v>79</v>
      </c>
      <c r="G6" s="9">
        <f t="shared" si="1"/>
        <v>12.222222222222221</v>
      </c>
    </row>
    <row r="7" spans="1:7">
      <c r="A7" s="116" t="s">
        <v>4</v>
      </c>
      <c r="B7" s="117"/>
      <c r="C7" s="7">
        <f>SUM(C4:C6)</f>
        <v>548</v>
      </c>
      <c r="D7" s="118">
        <f>SUM(D4:E6)</f>
        <v>316</v>
      </c>
      <c r="E7" s="119"/>
      <c r="F7" s="7">
        <f t="shared" si="0"/>
        <v>232</v>
      </c>
      <c r="G7" s="17">
        <f t="shared" si="1"/>
        <v>57.664233576642332</v>
      </c>
    </row>
    <row r="8" spans="1:7">
      <c r="A8" s="107" t="s">
        <v>24</v>
      </c>
      <c r="B8" s="18" t="s">
        <v>23</v>
      </c>
      <c r="C8" s="5">
        <v>5</v>
      </c>
      <c r="D8" s="109">
        <v>2</v>
      </c>
      <c r="E8" s="110"/>
      <c r="F8" s="5">
        <f t="shared" si="0"/>
        <v>3</v>
      </c>
      <c r="G8" s="9">
        <f t="shared" si="1"/>
        <v>40</v>
      </c>
    </row>
    <row r="9" spans="1:7">
      <c r="A9" s="108"/>
      <c r="B9" s="15" t="s">
        <v>22</v>
      </c>
      <c r="C9" s="5">
        <v>100</v>
      </c>
      <c r="D9" s="86">
        <v>39</v>
      </c>
      <c r="E9" s="87"/>
      <c r="F9" s="5">
        <f t="shared" si="0"/>
        <v>61</v>
      </c>
      <c r="G9" s="9">
        <f t="shared" si="1"/>
        <v>39</v>
      </c>
    </row>
    <row r="10" spans="1:7">
      <c r="A10" s="117" t="s">
        <v>4</v>
      </c>
      <c r="B10" s="120"/>
      <c r="C10" s="7">
        <f>SUM(C8:C9)</f>
        <v>105</v>
      </c>
      <c r="D10" s="118">
        <f>SUM(D8:E9)</f>
        <v>41</v>
      </c>
      <c r="E10" s="119"/>
      <c r="F10" s="7">
        <f t="shared" si="0"/>
        <v>64</v>
      </c>
      <c r="G10" s="17">
        <f t="shared" si="1"/>
        <v>39.047619047619051</v>
      </c>
    </row>
    <row r="11" spans="1:7">
      <c r="A11" s="107" t="s">
        <v>21</v>
      </c>
      <c r="B11" s="16" t="s">
        <v>20</v>
      </c>
      <c r="C11" s="5">
        <v>32</v>
      </c>
      <c r="D11" s="109">
        <v>11</v>
      </c>
      <c r="E11" s="110"/>
      <c r="F11" s="5">
        <f t="shared" si="0"/>
        <v>21</v>
      </c>
      <c r="G11" s="9">
        <f t="shared" si="1"/>
        <v>34.375</v>
      </c>
    </row>
    <row r="12" spans="1:7">
      <c r="A12" s="108"/>
      <c r="B12" s="15" t="s">
        <v>19</v>
      </c>
      <c r="C12" s="5">
        <v>9</v>
      </c>
      <c r="D12" s="86">
        <v>9</v>
      </c>
      <c r="E12" s="87"/>
      <c r="F12" s="5">
        <v>0</v>
      </c>
      <c r="G12" s="9">
        <f t="shared" si="1"/>
        <v>100</v>
      </c>
    </row>
    <row r="13" spans="1:7" ht="15.75" thickBot="1">
      <c r="A13" s="88" t="s">
        <v>4</v>
      </c>
      <c r="B13" s="89"/>
      <c r="C13" s="14">
        <f>SUM(C11:C12)</f>
        <v>41</v>
      </c>
      <c r="D13" s="103">
        <f>SUM(D11:E12)</f>
        <v>20</v>
      </c>
      <c r="E13" s="104"/>
      <c r="F13" s="14">
        <f t="shared" si="0"/>
        <v>21</v>
      </c>
      <c r="G13" s="13">
        <f t="shared" si="1"/>
        <v>48.780487804878049</v>
      </c>
    </row>
    <row r="14" spans="1:7" ht="23.25" thickBot="1">
      <c r="A14" s="129" t="s">
        <v>18</v>
      </c>
      <c r="B14" s="130"/>
      <c r="C14" s="130"/>
      <c r="D14" s="38" t="s">
        <v>17</v>
      </c>
      <c r="E14" s="43" t="s">
        <v>16</v>
      </c>
      <c r="F14" s="44" t="s">
        <v>52</v>
      </c>
      <c r="G14" s="23"/>
    </row>
    <row r="15" spans="1:7">
      <c r="A15" s="99" t="s">
        <v>37</v>
      </c>
      <c r="B15" s="100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99" t="s">
        <v>15</v>
      </c>
      <c r="B16" s="100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99" t="s">
        <v>14</v>
      </c>
      <c r="B17" s="100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7">
      <c r="A18" s="99" t="s">
        <v>13</v>
      </c>
      <c r="B18" s="100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99" t="s">
        <v>12</v>
      </c>
      <c r="B19" s="100"/>
      <c r="C19" s="5">
        <v>12</v>
      </c>
      <c r="D19" s="5">
        <v>10</v>
      </c>
      <c r="E19" s="5">
        <v>1</v>
      </c>
      <c r="F19" s="5">
        <f t="shared" si="2"/>
        <v>1</v>
      </c>
      <c r="G19" s="9">
        <f t="shared" si="3"/>
        <v>91.666666666666657</v>
      </c>
    </row>
    <row r="20" spans="1:7">
      <c r="A20" s="84" t="s">
        <v>11</v>
      </c>
      <c r="B20" s="85"/>
      <c r="C20" s="5">
        <v>31</v>
      </c>
      <c r="D20" s="5">
        <v>7</v>
      </c>
      <c r="E20" s="5">
        <v>23</v>
      </c>
      <c r="F20" s="5">
        <f t="shared" si="2"/>
        <v>1</v>
      </c>
      <c r="G20" s="9">
        <f t="shared" si="3"/>
        <v>96.774193548387103</v>
      </c>
    </row>
    <row r="21" spans="1:7" ht="15.75" thickBot="1">
      <c r="A21" s="88" t="s">
        <v>4</v>
      </c>
      <c r="B21" s="89"/>
      <c r="C21" s="8">
        <f>SUM(C15:C20)</f>
        <v>88</v>
      </c>
      <c r="D21" s="8">
        <f>SUM(D15:D20)</f>
        <v>60</v>
      </c>
      <c r="E21" s="8">
        <f>SUM(E15:E20)</f>
        <v>26</v>
      </c>
      <c r="F21" s="7">
        <f t="shared" si="2"/>
        <v>2</v>
      </c>
      <c r="G21" s="11">
        <f t="shared" si="3"/>
        <v>97.727272727272734</v>
      </c>
    </row>
    <row r="22" spans="1:7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7">
      <c r="A23" s="99" t="s">
        <v>9</v>
      </c>
      <c r="B23" s="100"/>
      <c r="C23" s="5">
        <v>7</v>
      </c>
      <c r="D23" s="101">
        <v>7</v>
      </c>
      <c r="E23" s="102"/>
      <c r="F23" s="5">
        <f>C23-D23</f>
        <v>0</v>
      </c>
      <c r="G23" s="9">
        <f t="shared" si="3"/>
        <v>100</v>
      </c>
    </row>
    <row r="24" spans="1:7">
      <c r="A24" s="84" t="s">
        <v>8</v>
      </c>
      <c r="B24" s="85"/>
      <c r="C24" s="10">
        <v>5</v>
      </c>
      <c r="D24" s="86">
        <v>3</v>
      </c>
      <c r="E24" s="87"/>
      <c r="F24" s="5">
        <f>C24-D24</f>
        <v>2</v>
      </c>
      <c r="G24" s="9">
        <f>((D24+E24)/C24)*100</f>
        <v>60</v>
      </c>
    </row>
    <row r="25" spans="1:7" ht="15.75" thickBot="1">
      <c r="A25" s="88" t="s">
        <v>4</v>
      </c>
      <c r="B25" s="89"/>
      <c r="C25" s="8">
        <f>SUM(C22:C24)</f>
        <v>12</v>
      </c>
      <c r="D25" s="90">
        <f>SUM(D23:E24)</f>
        <v>10</v>
      </c>
      <c r="E25" s="91"/>
      <c r="F25" s="7">
        <f>C25-D25</f>
        <v>2</v>
      </c>
      <c r="G25" s="6">
        <f>(D25/C25)*100</f>
        <v>83.333333333333343</v>
      </c>
    </row>
    <row r="26" spans="1:7" ht="19.5" thickBot="1">
      <c r="A26" s="92" t="s">
        <v>3</v>
      </c>
      <c r="B26" s="92"/>
      <c r="C26" s="92"/>
      <c r="D26" s="92"/>
      <c r="E26" s="92"/>
      <c r="F26" s="92"/>
      <c r="G26" s="92"/>
    </row>
    <row r="27" spans="1:7" ht="15.75">
      <c r="A27" s="93" t="s">
        <v>2</v>
      </c>
      <c r="B27" s="94"/>
      <c r="C27" s="4">
        <f>SUM(C25,C21,C13,C10,C7)</f>
        <v>794</v>
      </c>
      <c r="D27" s="95"/>
      <c r="E27" s="95"/>
      <c r="F27" s="95"/>
      <c r="G27" s="96"/>
    </row>
    <row r="28" spans="1:7" ht="15.75">
      <c r="A28" s="97" t="s">
        <v>38</v>
      </c>
      <c r="B28" s="94"/>
      <c r="C28" s="4">
        <f>SUM(D7,D10,D13,D21,E21,D25)</f>
        <v>473</v>
      </c>
      <c r="D28" s="95"/>
      <c r="E28" s="95"/>
      <c r="F28" s="95"/>
      <c r="G28" s="96"/>
    </row>
    <row r="29" spans="1:7" ht="16.5" thickBot="1">
      <c r="A29" s="97" t="s">
        <v>1</v>
      </c>
      <c r="B29" s="94"/>
      <c r="C29" s="4">
        <f>C27-C28</f>
        <v>321</v>
      </c>
      <c r="D29" s="95"/>
      <c r="E29" s="95"/>
      <c r="F29" s="95"/>
      <c r="G29" s="96"/>
    </row>
    <row r="30" spans="1:7" ht="15.75" thickBot="1">
      <c r="A30" s="128" t="s">
        <v>7</v>
      </c>
      <c r="B30" s="128"/>
      <c r="C30" s="128"/>
      <c r="D30" s="128"/>
      <c r="E30" s="128"/>
      <c r="F30" s="128"/>
      <c r="G30" s="128"/>
    </row>
    <row r="31" spans="1:7" ht="15.75">
      <c r="A31" s="79" t="s">
        <v>6</v>
      </c>
      <c r="B31" s="79"/>
      <c r="C31" s="33">
        <v>5</v>
      </c>
      <c r="D31" s="26"/>
      <c r="E31" s="27"/>
      <c r="F31" s="28"/>
      <c r="G31" s="29"/>
    </row>
    <row r="32" spans="1:7" ht="15.75">
      <c r="A32" s="79" t="s">
        <v>5</v>
      </c>
      <c r="B32" s="79"/>
      <c r="C32" s="33">
        <v>26</v>
      </c>
      <c r="D32" s="30"/>
      <c r="E32" s="31"/>
      <c r="F32" s="32"/>
      <c r="G32" s="9"/>
    </row>
    <row r="33" spans="1:7" ht="15.75">
      <c r="A33" s="79" t="s">
        <v>40</v>
      </c>
      <c r="B33" s="79"/>
      <c r="C33" s="33">
        <v>16</v>
      </c>
      <c r="D33" s="30"/>
      <c r="E33" s="31"/>
      <c r="F33" s="32"/>
      <c r="G33" s="9"/>
    </row>
    <row r="34" spans="1:7" ht="15.75">
      <c r="A34" s="80" t="s">
        <v>41</v>
      </c>
      <c r="B34" s="80"/>
      <c r="C34" s="33">
        <v>3</v>
      </c>
      <c r="D34" s="30"/>
      <c r="E34" s="31"/>
      <c r="F34" s="32"/>
      <c r="G34" s="9"/>
    </row>
    <row r="35" spans="1:7">
      <c r="A35" s="81" t="s">
        <v>0</v>
      </c>
      <c r="B35" s="81"/>
      <c r="C35" s="81"/>
      <c r="D35" s="82"/>
      <c r="E35" s="82"/>
      <c r="F35" s="82"/>
      <c r="G35" s="82"/>
    </row>
    <row r="36" spans="1:7" ht="25.5" customHeight="1">
      <c r="A36" s="83" t="s">
        <v>51</v>
      </c>
      <c r="B36" s="83"/>
      <c r="C36" s="83"/>
      <c r="D36" s="83"/>
      <c r="E36" s="83"/>
      <c r="F36" s="83"/>
      <c r="G36" s="83"/>
    </row>
    <row r="37" spans="1:7">
      <c r="A37" s="77" t="s">
        <v>42</v>
      </c>
      <c r="B37" s="77"/>
      <c r="C37" s="77"/>
      <c r="D37" s="77"/>
      <c r="E37" s="77"/>
      <c r="F37" s="77"/>
      <c r="G37" s="77"/>
    </row>
    <row r="38" spans="1:7">
      <c r="A38" s="77" t="s">
        <v>43</v>
      </c>
      <c r="B38" s="77"/>
      <c r="C38" s="77"/>
      <c r="D38" s="77"/>
      <c r="E38" s="77"/>
      <c r="F38" s="77"/>
      <c r="G38" s="77"/>
    </row>
    <row r="39" spans="1:7">
      <c r="A39" s="78" t="s">
        <v>39</v>
      </c>
      <c r="B39" s="78"/>
      <c r="C39" s="78"/>
      <c r="D39" s="78"/>
      <c r="E39" s="78"/>
      <c r="F39" s="78"/>
      <c r="G39" s="78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zoomScale="80" zoomScaleNormal="80" zoomScaleSheetLayoutView="90" workbookViewId="0">
      <selection activeCell="I22" sqref="I22"/>
    </sheetView>
  </sheetViews>
  <sheetFormatPr defaultRowHeight="15"/>
  <cols>
    <col min="1" max="1" width="7.42578125" bestFit="1" customWidth="1"/>
    <col min="2" max="2" width="44" customWidth="1"/>
    <col min="3" max="3" width="10.140625" bestFit="1" customWidth="1"/>
    <col min="4" max="4" width="13.85546875" customWidth="1"/>
    <col min="5" max="5" width="9.7109375" customWidth="1"/>
    <col min="6" max="6" width="8.42578125" bestFit="1" customWidth="1"/>
    <col min="7" max="7" width="8.7109375" customWidth="1"/>
  </cols>
  <sheetData>
    <row r="1" spans="1:7" ht="19.5" thickBot="1">
      <c r="A1" s="121" t="s">
        <v>36</v>
      </c>
      <c r="B1" s="121"/>
      <c r="C1" s="121"/>
      <c r="D1" s="121"/>
      <c r="E1" s="121"/>
      <c r="F1" s="121"/>
      <c r="G1" s="121"/>
    </row>
    <row r="2" spans="1:7" ht="15.75" customHeight="1" thickBot="1">
      <c r="A2" s="131" t="s">
        <v>35</v>
      </c>
      <c r="B2" s="132"/>
      <c r="C2" s="133" t="s">
        <v>46</v>
      </c>
      <c r="D2" s="133" t="s">
        <v>47</v>
      </c>
      <c r="E2" s="133"/>
      <c r="F2" s="134" t="s">
        <v>48</v>
      </c>
      <c r="G2" s="136" t="s">
        <v>49</v>
      </c>
    </row>
    <row r="3" spans="1:7" ht="15.75" thickBot="1">
      <c r="A3" s="53" t="s">
        <v>30</v>
      </c>
      <c r="B3" s="40" t="s">
        <v>29</v>
      </c>
      <c r="C3" s="133"/>
      <c r="D3" s="133"/>
      <c r="E3" s="133"/>
      <c r="F3" s="135"/>
      <c r="G3" s="136"/>
    </row>
    <row r="4" spans="1:7">
      <c r="A4" s="111" t="s">
        <v>28</v>
      </c>
      <c r="B4" s="19" t="s">
        <v>27</v>
      </c>
      <c r="C4" s="5">
        <v>450</v>
      </c>
      <c r="D4" s="112">
        <v>299</v>
      </c>
      <c r="E4" s="113"/>
      <c r="F4" s="5">
        <f t="shared" ref="F4:F13" si="0">C4-D4</f>
        <v>151</v>
      </c>
      <c r="G4" s="54">
        <f t="shared" ref="G4:G13" si="1">(D4/C4)*100</f>
        <v>66.444444444444443</v>
      </c>
    </row>
    <row r="5" spans="1:7">
      <c r="A5" s="111"/>
      <c r="B5" s="19" t="s">
        <v>26</v>
      </c>
      <c r="C5" s="5">
        <v>8</v>
      </c>
      <c r="D5" s="114">
        <v>2</v>
      </c>
      <c r="E5" s="115"/>
      <c r="F5" s="5">
        <f t="shared" si="0"/>
        <v>6</v>
      </c>
      <c r="G5" s="54">
        <f t="shared" si="1"/>
        <v>25</v>
      </c>
    </row>
    <row r="6" spans="1:7">
      <c r="A6" s="108"/>
      <c r="B6" s="15" t="s">
        <v>25</v>
      </c>
      <c r="C6" s="5">
        <v>90</v>
      </c>
      <c r="D6" s="86">
        <v>9</v>
      </c>
      <c r="E6" s="87"/>
      <c r="F6" s="5">
        <f t="shared" si="0"/>
        <v>81</v>
      </c>
      <c r="G6" s="54">
        <f t="shared" si="1"/>
        <v>10</v>
      </c>
    </row>
    <row r="7" spans="1:7">
      <c r="A7" s="116" t="s">
        <v>4</v>
      </c>
      <c r="B7" s="117"/>
      <c r="C7" s="7">
        <f>SUM(C4:C6)</f>
        <v>548</v>
      </c>
      <c r="D7" s="118">
        <f>SUM(D4:E6)</f>
        <v>310</v>
      </c>
      <c r="E7" s="119"/>
      <c r="F7" s="7">
        <f t="shared" si="0"/>
        <v>238</v>
      </c>
      <c r="G7" s="17">
        <f t="shared" si="1"/>
        <v>56.569343065693431</v>
      </c>
    </row>
    <row r="8" spans="1:7">
      <c r="A8" s="107" t="s">
        <v>24</v>
      </c>
      <c r="B8" s="18" t="s">
        <v>23</v>
      </c>
      <c r="C8" s="5">
        <v>5</v>
      </c>
      <c r="D8" s="109">
        <v>2</v>
      </c>
      <c r="E8" s="110"/>
      <c r="F8" s="5">
        <f t="shared" si="0"/>
        <v>3</v>
      </c>
      <c r="G8" s="54">
        <f t="shared" si="1"/>
        <v>40</v>
      </c>
    </row>
    <row r="9" spans="1:7">
      <c r="A9" s="108"/>
      <c r="B9" s="15" t="s">
        <v>22</v>
      </c>
      <c r="C9" s="5">
        <v>100</v>
      </c>
      <c r="D9" s="86">
        <v>36</v>
      </c>
      <c r="E9" s="87"/>
      <c r="F9" s="5">
        <f t="shared" si="0"/>
        <v>64</v>
      </c>
      <c r="G9" s="54">
        <f t="shared" si="1"/>
        <v>36</v>
      </c>
    </row>
    <row r="10" spans="1:7">
      <c r="A10" s="117" t="s">
        <v>4</v>
      </c>
      <c r="B10" s="120"/>
      <c r="C10" s="7">
        <f>SUM(C8:C9)</f>
        <v>105</v>
      </c>
      <c r="D10" s="118">
        <f>SUM(D8:E9)</f>
        <v>38</v>
      </c>
      <c r="E10" s="119"/>
      <c r="F10" s="7">
        <f t="shared" si="0"/>
        <v>67</v>
      </c>
      <c r="G10" s="17">
        <f t="shared" si="1"/>
        <v>36.19047619047619</v>
      </c>
    </row>
    <row r="11" spans="1:7">
      <c r="A11" s="107" t="s">
        <v>21</v>
      </c>
      <c r="B11" s="18" t="s">
        <v>20</v>
      </c>
      <c r="C11" s="5">
        <v>22</v>
      </c>
      <c r="D11" s="109">
        <v>11</v>
      </c>
      <c r="E11" s="110"/>
      <c r="F11" s="5">
        <f t="shared" si="0"/>
        <v>11</v>
      </c>
      <c r="G11" s="54">
        <f t="shared" si="1"/>
        <v>50</v>
      </c>
    </row>
    <row r="12" spans="1:7">
      <c r="A12" s="108"/>
      <c r="B12" s="15" t="s">
        <v>19</v>
      </c>
      <c r="C12" s="5">
        <v>9</v>
      </c>
      <c r="D12" s="86">
        <v>9</v>
      </c>
      <c r="E12" s="87"/>
      <c r="F12" s="5">
        <v>0</v>
      </c>
      <c r="G12" s="54">
        <f t="shared" si="1"/>
        <v>100</v>
      </c>
    </row>
    <row r="13" spans="1:7" ht="15.75" thickBot="1">
      <c r="A13" s="88" t="s">
        <v>4</v>
      </c>
      <c r="B13" s="89"/>
      <c r="C13" s="14">
        <f>SUM(C11:C12)</f>
        <v>31</v>
      </c>
      <c r="D13" s="103">
        <f>SUM(D11:E12)</f>
        <v>20</v>
      </c>
      <c r="E13" s="104"/>
      <c r="F13" s="14">
        <f t="shared" si="0"/>
        <v>11</v>
      </c>
      <c r="G13" s="13">
        <f t="shared" si="1"/>
        <v>64.516129032258064</v>
      </c>
    </row>
    <row r="14" spans="1:7" ht="23.25" thickBot="1">
      <c r="A14" s="129" t="s">
        <v>18</v>
      </c>
      <c r="B14" s="130"/>
      <c r="C14" s="130"/>
      <c r="D14" s="51" t="s">
        <v>17</v>
      </c>
      <c r="E14" s="43" t="s">
        <v>16</v>
      </c>
      <c r="F14" s="55" t="s">
        <v>52</v>
      </c>
      <c r="G14" s="52"/>
    </row>
    <row r="15" spans="1:7">
      <c r="A15" s="141" t="s">
        <v>37</v>
      </c>
      <c r="B15" s="100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54">
        <f t="shared" ref="G15:G23" si="3">((D15+E15)/C15)*100</f>
        <v>100</v>
      </c>
    </row>
    <row r="16" spans="1:7">
      <c r="A16" s="141" t="s">
        <v>15</v>
      </c>
      <c r="B16" s="100"/>
      <c r="C16" s="5">
        <v>1</v>
      </c>
      <c r="D16" s="5">
        <v>1</v>
      </c>
      <c r="E16" s="5">
        <v>0</v>
      </c>
      <c r="F16" s="5">
        <f t="shared" si="2"/>
        <v>0</v>
      </c>
      <c r="G16" s="54">
        <f t="shared" si="3"/>
        <v>100</v>
      </c>
    </row>
    <row r="17" spans="1:9">
      <c r="A17" s="141" t="s">
        <v>14</v>
      </c>
      <c r="B17" s="100"/>
      <c r="C17" s="5">
        <v>11</v>
      </c>
      <c r="D17" s="5">
        <v>10</v>
      </c>
      <c r="E17" s="5">
        <v>0</v>
      </c>
      <c r="F17" s="5">
        <f t="shared" si="2"/>
        <v>1</v>
      </c>
      <c r="G17" s="54">
        <f t="shared" si="3"/>
        <v>90.909090909090907</v>
      </c>
    </row>
    <row r="18" spans="1:9">
      <c r="A18" s="141" t="s">
        <v>13</v>
      </c>
      <c r="B18" s="100"/>
      <c r="C18" s="5">
        <v>13</v>
      </c>
      <c r="D18" s="5">
        <v>13</v>
      </c>
      <c r="E18" s="5">
        <v>0</v>
      </c>
      <c r="F18" s="5">
        <f t="shared" si="2"/>
        <v>0</v>
      </c>
      <c r="G18" s="54">
        <f t="shared" si="3"/>
        <v>100</v>
      </c>
    </row>
    <row r="19" spans="1:9">
      <c r="A19" s="141" t="s">
        <v>12</v>
      </c>
      <c r="B19" s="100"/>
      <c r="C19" s="5">
        <v>12</v>
      </c>
      <c r="D19" s="5">
        <v>11</v>
      </c>
      <c r="E19" s="5">
        <v>0</v>
      </c>
      <c r="F19" s="5">
        <f t="shared" si="2"/>
        <v>1</v>
      </c>
      <c r="G19" s="54">
        <f t="shared" si="3"/>
        <v>91.666666666666657</v>
      </c>
    </row>
    <row r="20" spans="1:9">
      <c r="A20" s="84" t="s">
        <v>11</v>
      </c>
      <c r="B20" s="85"/>
      <c r="C20" s="5">
        <v>31</v>
      </c>
      <c r="D20" s="5">
        <v>7</v>
      </c>
      <c r="E20" s="5">
        <v>23</v>
      </c>
      <c r="F20" s="5">
        <f t="shared" si="2"/>
        <v>1</v>
      </c>
      <c r="G20" s="54">
        <f t="shared" si="3"/>
        <v>96.774193548387103</v>
      </c>
    </row>
    <row r="21" spans="1:9" ht="15.75" thickBot="1">
      <c r="A21" s="88" t="s">
        <v>4</v>
      </c>
      <c r="B21" s="89"/>
      <c r="C21" s="8">
        <f>SUM(C15:C20)</f>
        <v>88</v>
      </c>
      <c r="D21" s="8">
        <f>SUM(D15:D20)</f>
        <v>62</v>
      </c>
      <c r="E21" s="8">
        <f>SUM(E15:E20)</f>
        <v>23</v>
      </c>
      <c r="F21" s="7">
        <f t="shared" si="2"/>
        <v>3</v>
      </c>
      <c r="G21" s="11">
        <f t="shared" si="3"/>
        <v>96.590909090909093</v>
      </c>
      <c r="I21">
        <f>D21+E21+F21</f>
        <v>88</v>
      </c>
    </row>
    <row r="22" spans="1:9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9">
      <c r="A23" s="141" t="s">
        <v>9</v>
      </c>
      <c r="B23" s="100"/>
      <c r="C23" s="5">
        <v>7</v>
      </c>
      <c r="D23" s="101">
        <v>7</v>
      </c>
      <c r="E23" s="102"/>
      <c r="F23" s="5">
        <f>C23-D23</f>
        <v>0</v>
      </c>
      <c r="G23" s="54">
        <f t="shared" si="3"/>
        <v>100</v>
      </c>
    </row>
    <row r="24" spans="1:9">
      <c r="A24" s="84" t="s">
        <v>8</v>
      </c>
      <c r="B24" s="85"/>
      <c r="C24" s="10">
        <v>5</v>
      </c>
      <c r="D24" s="86">
        <v>3</v>
      </c>
      <c r="E24" s="87"/>
      <c r="F24" s="5">
        <f>C24-D24</f>
        <v>2</v>
      </c>
      <c r="G24" s="54">
        <f>((D24+E24)/C24)*100</f>
        <v>60</v>
      </c>
    </row>
    <row r="25" spans="1:9" ht="15.75" thickBot="1">
      <c r="A25" s="88" t="s">
        <v>4</v>
      </c>
      <c r="B25" s="89"/>
      <c r="C25" s="8">
        <f>SUM(C22:C24)</f>
        <v>12</v>
      </c>
      <c r="D25" s="90">
        <f>SUM(D23:E24)</f>
        <v>10</v>
      </c>
      <c r="E25" s="91"/>
      <c r="F25" s="7">
        <f>C25-D25</f>
        <v>2</v>
      </c>
      <c r="G25" s="6">
        <f>(D25/C25)*100</f>
        <v>83.333333333333343</v>
      </c>
    </row>
    <row r="26" spans="1:9" ht="19.5" thickBot="1">
      <c r="A26" s="92" t="s">
        <v>3</v>
      </c>
      <c r="B26" s="92"/>
      <c r="C26" s="92"/>
      <c r="D26" s="92"/>
      <c r="E26" s="92"/>
      <c r="F26" s="92"/>
      <c r="G26" s="92"/>
    </row>
    <row r="27" spans="1:9" ht="15.75">
      <c r="A27" s="97" t="s">
        <v>2</v>
      </c>
      <c r="B27" s="140"/>
      <c r="C27" s="4">
        <f>SUM(C25,C21,C13,C10,C7)</f>
        <v>784</v>
      </c>
      <c r="D27" s="95"/>
      <c r="E27" s="95"/>
      <c r="F27" s="95"/>
      <c r="G27" s="96"/>
    </row>
    <row r="28" spans="1:9" ht="15.75">
      <c r="A28" s="97" t="s">
        <v>53</v>
      </c>
      <c r="B28" s="140"/>
      <c r="C28" s="4">
        <f>SUM(D7,D10,D13,D21,E21,D25)</f>
        <v>463</v>
      </c>
      <c r="D28" s="95"/>
      <c r="E28" s="95"/>
      <c r="F28" s="95"/>
      <c r="G28" s="96"/>
    </row>
    <row r="29" spans="1:9" ht="16.5" thickBot="1">
      <c r="A29" s="97" t="s">
        <v>1</v>
      </c>
      <c r="B29" s="140"/>
      <c r="C29" s="4">
        <f>C27-C28</f>
        <v>321</v>
      </c>
      <c r="D29" s="95"/>
      <c r="E29" s="95"/>
      <c r="F29" s="95"/>
      <c r="G29" s="96"/>
    </row>
    <row r="30" spans="1:9" ht="15.75" thickBot="1">
      <c r="A30" s="128" t="s">
        <v>7</v>
      </c>
      <c r="B30" s="128"/>
      <c r="C30" s="128"/>
      <c r="D30" s="128"/>
      <c r="E30" s="128"/>
      <c r="F30" s="128"/>
      <c r="G30" s="128"/>
    </row>
    <row r="31" spans="1:9" ht="15.75">
      <c r="A31" s="139" t="s">
        <v>6</v>
      </c>
      <c r="B31" s="139"/>
      <c r="C31" s="33">
        <v>5</v>
      </c>
      <c r="D31" s="56"/>
      <c r="E31" s="57"/>
      <c r="F31" s="28"/>
      <c r="G31" s="29"/>
    </row>
    <row r="32" spans="1:9" ht="15.75">
      <c r="A32" s="137" t="s">
        <v>5</v>
      </c>
      <c r="B32" s="137"/>
      <c r="C32" s="58">
        <v>39</v>
      </c>
      <c r="D32" s="59"/>
      <c r="E32" s="60"/>
      <c r="F32" s="61"/>
      <c r="G32" s="62"/>
    </row>
    <row r="33" spans="1:7">
      <c r="A33" s="78" t="s">
        <v>39</v>
      </c>
      <c r="B33" s="78"/>
      <c r="C33" s="78"/>
      <c r="D33" s="78"/>
      <c r="E33" s="78"/>
      <c r="F33" s="78"/>
      <c r="G33" s="78"/>
    </row>
    <row r="34" spans="1:7" ht="28.5" customHeight="1">
      <c r="A34" s="138" t="s">
        <v>54</v>
      </c>
      <c r="B34" s="138"/>
      <c r="C34" s="138"/>
      <c r="D34" s="138"/>
      <c r="E34" s="138"/>
      <c r="F34" s="138"/>
      <c r="G34" s="138"/>
    </row>
    <row r="36" spans="1:7" ht="34.5" customHeight="1"/>
    <row r="37" spans="1:7" ht="15" customHeight="1"/>
    <row r="38" spans="1:7" ht="15" customHeight="1"/>
  </sheetData>
  <mergeCells count="49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2:B32"/>
    <mergeCell ref="A33:G33"/>
    <mergeCell ref="A34:G34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>
      <selection activeCell="M12" sqref="M12"/>
    </sheetView>
  </sheetViews>
  <sheetFormatPr defaultRowHeight="15"/>
  <cols>
    <col min="1" max="1" width="7.42578125" bestFit="1" customWidth="1"/>
    <col min="2" max="2" width="38.140625" customWidth="1"/>
    <col min="3" max="3" width="10.140625" bestFit="1" customWidth="1"/>
    <col min="4" max="4" width="14" bestFit="1" customWidth="1"/>
    <col min="5" max="5" width="9" bestFit="1" customWidth="1"/>
    <col min="6" max="6" width="6.28515625" bestFit="1" customWidth="1"/>
    <col min="7" max="7" width="8.7109375" customWidth="1"/>
  </cols>
  <sheetData>
    <row r="1" spans="1:7" ht="19.5" thickBot="1">
      <c r="A1" s="121" t="s">
        <v>36</v>
      </c>
      <c r="B1" s="121"/>
      <c r="C1" s="121"/>
      <c r="D1" s="121"/>
      <c r="E1" s="121"/>
      <c r="F1" s="121"/>
      <c r="G1" s="121"/>
    </row>
    <row r="2" spans="1:7" ht="15.75" customHeight="1" thickBot="1">
      <c r="A2" s="151" t="s">
        <v>35</v>
      </c>
      <c r="B2" s="152"/>
      <c r="C2" s="133" t="s">
        <v>58</v>
      </c>
      <c r="D2" s="133" t="s">
        <v>57</v>
      </c>
      <c r="E2" s="133"/>
      <c r="F2" s="134" t="s">
        <v>56</v>
      </c>
      <c r="G2" s="136" t="s">
        <v>55</v>
      </c>
    </row>
    <row r="3" spans="1:7" ht="15.75" thickBot="1">
      <c r="A3" s="64" t="s">
        <v>30</v>
      </c>
      <c r="B3" s="65" t="s">
        <v>29</v>
      </c>
      <c r="C3" s="133"/>
      <c r="D3" s="133"/>
      <c r="E3" s="133"/>
      <c r="F3" s="135"/>
      <c r="G3" s="136"/>
    </row>
    <row r="4" spans="1:7">
      <c r="A4" s="111" t="s">
        <v>28</v>
      </c>
      <c r="B4" s="19" t="s">
        <v>27</v>
      </c>
      <c r="C4" s="5">
        <v>450</v>
      </c>
      <c r="D4" s="112">
        <v>299</v>
      </c>
      <c r="E4" s="113"/>
      <c r="F4" s="5">
        <f t="shared" ref="F4:F13" si="0">C4-D4</f>
        <v>151</v>
      </c>
      <c r="G4" s="9">
        <f t="shared" ref="G4:G13" si="1">(D4/C4)*100</f>
        <v>66.444444444444443</v>
      </c>
    </row>
    <row r="5" spans="1:7">
      <c r="A5" s="111"/>
      <c r="B5" s="19" t="s">
        <v>26</v>
      </c>
      <c r="C5" s="5">
        <v>8</v>
      </c>
      <c r="D5" s="114">
        <v>2</v>
      </c>
      <c r="E5" s="115"/>
      <c r="F5" s="5">
        <f t="shared" si="0"/>
        <v>6</v>
      </c>
      <c r="G5" s="9">
        <f t="shared" si="1"/>
        <v>25</v>
      </c>
    </row>
    <row r="6" spans="1:7" ht="15.75" thickBot="1">
      <c r="A6" s="111"/>
      <c r="B6" s="19" t="s">
        <v>25</v>
      </c>
      <c r="C6" s="5">
        <v>90</v>
      </c>
      <c r="D6" s="148">
        <v>9</v>
      </c>
      <c r="E6" s="149"/>
      <c r="F6" s="5">
        <f t="shared" si="0"/>
        <v>81</v>
      </c>
      <c r="G6" s="9">
        <f t="shared" si="1"/>
        <v>10</v>
      </c>
    </row>
    <row r="7" spans="1:7" ht="15.75" thickBot="1">
      <c r="A7" s="150" t="s">
        <v>4</v>
      </c>
      <c r="B7" s="142"/>
      <c r="C7" s="45">
        <f>SUM(C4:C6)</f>
        <v>548</v>
      </c>
      <c r="D7" s="144">
        <f>SUM(D4:E6)</f>
        <v>310</v>
      </c>
      <c r="E7" s="145"/>
      <c r="F7" s="45">
        <f t="shared" si="0"/>
        <v>238</v>
      </c>
      <c r="G7" s="63">
        <f t="shared" si="1"/>
        <v>56.569343065693431</v>
      </c>
    </row>
    <row r="8" spans="1:7">
      <c r="A8" s="111" t="s">
        <v>24</v>
      </c>
      <c r="B8" s="19" t="s">
        <v>23</v>
      </c>
      <c r="C8" s="5">
        <v>5</v>
      </c>
      <c r="D8" s="148">
        <v>2</v>
      </c>
      <c r="E8" s="149"/>
      <c r="F8" s="5">
        <f t="shared" si="0"/>
        <v>3</v>
      </c>
      <c r="G8" s="9">
        <f t="shared" si="1"/>
        <v>40</v>
      </c>
    </row>
    <row r="9" spans="1:7" ht="15.75" thickBot="1">
      <c r="A9" s="111"/>
      <c r="B9" s="19" t="s">
        <v>22</v>
      </c>
      <c r="C9" s="5">
        <v>100</v>
      </c>
      <c r="D9" s="148">
        <v>36</v>
      </c>
      <c r="E9" s="149"/>
      <c r="F9" s="5">
        <f t="shared" si="0"/>
        <v>64</v>
      </c>
      <c r="G9" s="9">
        <f t="shared" si="1"/>
        <v>36</v>
      </c>
    </row>
    <row r="10" spans="1:7" ht="15.75" thickBot="1">
      <c r="A10" s="142" t="s">
        <v>4</v>
      </c>
      <c r="B10" s="143"/>
      <c r="C10" s="45">
        <f>SUM(C8:C9)</f>
        <v>105</v>
      </c>
      <c r="D10" s="144">
        <f>SUM(D8:E9)</f>
        <v>38</v>
      </c>
      <c r="E10" s="145"/>
      <c r="F10" s="45">
        <f t="shared" si="0"/>
        <v>67</v>
      </c>
      <c r="G10" s="63">
        <f t="shared" si="1"/>
        <v>36.19047619047619</v>
      </c>
    </row>
    <row r="11" spans="1:7">
      <c r="A11" s="111" t="s">
        <v>21</v>
      </c>
      <c r="B11" s="46" t="s">
        <v>20</v>
      </c>
      <c r="C11" s="5">
        <v>22</v>
      </c>
      <c r="D11" s="148">
        <v>11</v>
      </c>
      <c r="E11" s="149"/>
      <c r="F11" s="5">
        <f t="shared" si="0"/>
        <v>11</v>
      </c>
      <c r="G11" s="9">
        <f t="shared" si="1"/>
        <v>50</v>
      </c>
    </row>
    <row r="12" spans="1:7" ht="15.75" thickBot="1">
      <c r="A12" s="111"/>
      <c r="B12" s="19" t="s">
        <v>19</v>
      </c>
      <c r="C12" s="5">
        <v>9</v>
      </c>
      <c r="D12" s="148">
        <v>9</v>
      </c>
      <c r="E12" s="149"/>
      <c r="F12" s="5">
        <v>0</v>
      </c>
      <c r="G12" s="9">
        <f t="shared" si="1"/>
        <v>100</v>
      </c>
    </row>
    <row r="13" spans="1:7" ht="15.75" thickBot="1">
      <c r="A13" s="142" t="s">
        <v>4</v>
      </c>
      <c r="B13" s="143"/>
      <c r="C13" s="45">
        <f>SUM(C11:C12)</f>
        <v>31</v>
      </c>
      <c r="D13" s="144">
        <f>SUM(D11:E12)</f>
        <v>20</v>
      </c>
      <c r="E13" s="145"/>
      <c r="F13" s="45">
        <f t="shared" si="0"/>
        <v>11</v>
      </c>
      <c r="G13" s="63">
        <f t="shared" si="1"/>
        <v>64.516129032258064</v>
      </c>
    </row>
    <row r="14" spans="1:7" ht="23.25" thickBot="1">
      <c r="A14" s="146" t="s">
        <v>18</v>
      </c>
      <c r="B14" s="147"/>
      <c r="C14" s="147"/>
      <c r="D14" s="47" t="s">
        <v>17</v>
      </c>
      <c r="E14" s="48" t="s">
        <v>16</v>
      </c>
      <c r="F14" s="49" t="s">
        <v>52</v>
      </c>
      <c r="G14" s="50"/>
    </row>
    <row r="15" spans="1:7">
      <c r="A15" s="99" t="s">
        <v>37</v>
      </c>
      <c r="B15" s="100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99" t="s">
        <v>15</v>
      </c>
      <c r="B16" s="100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99" t="s">
        <v>14</v>
      </c>
      <c r="B17" s="100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7">
      <c r="A18" s="99" t="s">
        <v>13</v>
      </c>
      <c r="B18" s="100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99" t="s">
        <v>12</v>
      </c>
      <c r="B19" s="100"/>
      <c r="C19" s="5">
        <v>12</v>
      </c>
      <c r="D19" s="5">
        <v>9</v>
      </c>
      <c r="E19" s="5">
        <v>2</v>
      </c>
      <c r="F19" s="5">
        <f t="shared" si="2"/>
        <v>1</v>
      </c>
      <c r="G19" s="9">
        <f t="shared" si="3"/>
        <v>91.666666666666657</v>
      </c>
    </row>
    <row r="20" spans="1:7">
      <c r="A20" s="84" t="s">
        <v>11</v>
      </c>
      <c r="B20" s="85"/>
      <c r="C20" s="5">
        <v>31</v>
      </c>
      <c r="D20" s="5">
        <v>7</v>
      </c>
      <c r="E20" s="5">
        <v>23</v>
      </c>
      <c r="F20" s="5">
        <f t="shared" si="2"/>
        <v>1</v>
      </c>
      <c r="G20" s="9">
        <f t="shared" si="3"/>
        <v>96.774193548387103</v>
      </c>
    </row>
    <row r="21" spans="1:7" ht="15.75" thickBot="1">
      <c r="A21" s="88" t="s">
        <v>4</v>
      </c>
      <c r="B21" s="89"/>
      <c r="C21" s="8">
        <f>SUM(C15:C20)</f>
        <v>88</v>
      </c>
      <c r="D21" s="8">
        <f>SUM(D15:D20)</f>
        <v>61</v>
      </c>
      <c r="E21" s="8">
        <f>SUM(E15:E20)</f>
        <v>25</v>
      </c>
      <c r="F21" s="7">
        <f t="shared" si="2"/>
        <v>2</v>
      </c>
      <c r="G21" s="11">
        <f t="shared" si="3"/>
        <v>97.727272727272734</v>
      </c>
    </row>
    <row r="22" spans="1:7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7">
      <c r="A23" s="99" t="s">
        <v>9</v>
      </c>
      <c r="B23" s="100"/>
      <c r="C23" s="5">
        <v>7</v>
      </c>
      <c r="D23" s="101">
        <v>7</v>
      </c>
      <c r="E23" s="102"/>
      <c r="F23" s="5">
        <f>C23-D23</f>
        <v>0</v>
      </c>
      <c r="G23" s="9">
        <f t="shared" si="3"/>
        <v>100</v>
      </c>
    </row>
    <row r="24" spans="1:7">
      <c r="A24" s="84" t="s">
        <v>8</v>
      </c>
      <c r="B24" s="85"/>
      <c r="C24" s="10">
        <v>5</v>
      </c>
      <c r="D24" s="86">
        <v>3</v>
      </c>
      <c r="E24" s="87"/>
      <c r="F24" s="5">
        <f>C24-D24</f>
        <v>2</v>
      </c>
      <c r="G24" s="9">
        <f>((D24+E24)/C24)*100</f>
        <v>60</v>
      </c>
    </row>
    <row r="25" spans="1:7" ht="15.75" thickBot="1">
      <c r="A25" s="88" t="s">
        <v>4</v>
      </c>
      <c r="B25" s="89"/>
      <c r="C25" s="8">
        <f>SUM(C22:C24)</f>
        <v>12</v>
      </c>
      <c r="D25" s="90">
        <f>SUM(D23:E24)</f>
        <v>10</v>
      </c>
      <c r="E25" s="91"/>
      <c r="F25" s="7">
        <f>C25-D25</f>
        <v>2</v>
      </c>
      <c r="G25" s="6">
        <f>(D25/C25)*100</f>
        <v>83.333333333333343</v>
      </c>
    </row>
    <row r="26" spans="1:7" ht="19.5" thickBot="1">
      <c r="A26" s="92" t="s">
        <v>3</v>
      </c>
      <c r="B26" s="92"/>
      <c r="C26" s="92"/>
      <c r="D26" s="92"/>
      <c r="E26" s="92"/>
      <c r="F26" s="92"/>
      <c r="G26" s="92"/>
    </row>
    <row r="27" spans="1:7" ht="15.75">
      <c r="A27" s="93" t="s">
        <v>2</v>
      </c>
      <c r="B27" s="94"/>
      <c r="C27" s="4">
        <f>SUM(C25,C21,C13,C10,C7)</f>
        <v>784</v>
      </c>
      <c r="D27" s="95"/>
      <c r="E27" s="95"/>
      <c r="F27" s="95"/>
      <c r="G27" s="96"/>
    </row>
    <row r="28" spans="1:7" ht="15.75">
      <c r="A28" s="97" t="s">
        <v>53</v>
      </c>
      <c r="B28" s="94"/>
      <c r="C28" s="4">
        <f>SUM(D7,D10,D13,D21,E21,D25)</f>
        <v>464</v>
      </c>
      <c r="D28" s="95"/>
      <c r="E28" s="95"/>
      <c r="F28" s="95"/>
      <c r="G28" s="96"/>
    </row>
    <row r="29" spans="1:7" ht="16.5" thickBot="1">
      <c r="A29" s="97" t="s">
        <v>1</v>
      </c>
      <c r="B29" s="94"/>
      <c r="C29" s="4">
        <f>C27-C28</f>
        <v>320</v>
      </c>
      <c r="D29" s="95"/>
      <c r="E29" s="95"/>
      <c r="F29" s="95"/>
      <c r="G29" s="96"/>
    </row>
    <row r="30" spans="1:7" ht="15.75" thickBot="1">
      <c r="A30" s="128" t="s">
        <v>7</v>
      </c>
      <c r="B30" s="128"/>
      <c r="C30" s="128"/>
      <c r="D30" s="128"/>
      <c r="E30" s="128"/>
      <c r="F30" s="128"/>
      <c r="G30" s="128"/>
    </row>
    <row r="31" spans="1:7" ht="15.75">
      <c r="A31" s="79" t="s">
        <v>6</v>
      </c>
      <c r="B31" s="79"/>
      <c r="C31" s="33">
        <v>5</v>
      </c>
      <c r="D31" s="26"/>
      <c r="E31" s="27"/>
      <c r="F31" s="28"/>
      <c r="G31" s="29"/>
    </row>
    <row r="32" spans="1:7" ht="15.75">
      <c r="A32" s="79" t="s">
        <v>5</v>
      </c>
      <c r="B32" s="79"/>
      <c r="C32" s="33">
        <v>39</v>
      </c>
      <c r="D32" s="30"/>
      <c r="E32" s="31"/>
      <c r="F32" s="32"/>
      <c r="G32" s="9"/>
    </row>
    <row r="33" spans="1:7">
      <c r="A33" s="81" t="s">
        <v>0</v>
      </c>
      <c r="B33" s="81"/>
      <c r="C33" s="81"/>
      <c r="D33" s="82"/>
      <c r="E33" s="82"/>
      <c r="F33" s="82"/>
      <c r="G33" s="82"/>
    </row>
    <row r="34" spans="1:7">
      <c r="A34" s="78" t="s">
        <v>39</v>
      </c>
      <c r="B34" s="78"/>
      <c r="C34" s="78"/>
      <c r="D34" s="78"/>
      <c r="E34" s="78"/>
      <c r="F34" s="78"/>
      <c r="G34" s="78"/>
    </row>
  </sheetData>
  <mergeCells count="49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4:G34"/>
    <mergeCell ref="A32:B32"/>
    <mergeCell ref="A33:G33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topLeftCell="I1" zoomScale="70" zoomScaleNormal="70" workbookViewId="0">
      <selection activeCell="O8" sqref="O8"/>
    </sheetView>
  </sheetViews>
  <sheetFormatPr defaultRowHeight="15"/>
  <cols>
    <col min="1" max="1" width="7.42578125" hidden="1" customWidth="1"/>
    <col min="2" max="2" width="38.140625" hidden="1" customWidth="1"/>
    <col min="3" max="3" width="10.140625" hidden="1" customWidth="1"/>
    <col min="4" max="4" width="3.85546875" hidden="1" customWidth="1"/>
    <col min="5" max="5" width="17.7109375" hidden="1" customWidth="1"/>
    <col min="6" max="6" width="15.28515625" hidden="1" customWidth="1"/>
    <col min="7" max="7" width="11.28515625" hidden="1" customWidth="1"/>
    <col min="8" max="8" width="5.85546875" hidden="1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121" t="s">
        <v>36</v>
      </c>
      <c r="B1" s="121"/>
      <c r="C1" s="121"/>
      <c r="D1" s="121"/>
      <c r="E1" s="121"/>
      <c r="F1" s="121"/>
      <c r="G1" s="121"/>
      <c r="I1" s="121" t="s">
        <v>36</v>
      </c>
      <c r="J1" s="121"/>
      <c r="K1" s="121"/>
      <c r="L1" s="121"/>
      <c r="M1" s="121"/>
      <c r="N1" s="121"/>
      <c r="O1" s="75"/>
    </row>
    <row r="2" spans="1:15" ht="15.75" customHeight="1" thickBot="1">
      <c r="A2" s="151" t="s">
        <v>35</v>
      </c>
      <c r="B2" s="152"/>
      <c r="C2" s="133" t="s">
        <v>58</v>
      </c>
      <c r="D2" s="133" t="s">
        <v>57</v>
      </c>
      <c r="E2" s="133"/>
      <c r="F2" s="134" t="s">
        <v>56</v>
      </c>
      <c r="G2" s="136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66" t="s">
        <v>30</v>
      </c>
      <c r="B3" s="65" t="s">
        <v>29</v>
      </c>
      <c r="C3" s="133"/>
      <c r="D3" s="133"/>
      <c r="E3" s="133"/>
      <c r="F3" s="135"/>
      <c r="G3" s="136"/>
      <c r="I3" s="69" t="s">
        <v>72</v>
      </c>
      <c r="J3" s="70">
        <v>548</v>
      </c>
      <c r="K3" s="70">
        <v>310</v>
      </c>
      <c r="L3" s="71">
        <f>K3/J3</f>
        <v>0.56569343065693434</v>
      </c>
      <c r="M3" s="70">
        <f>SUM(J3-K3)</f>
        <v>238</v>
      </c>
      <c r="N3" s="72">
        <f t="shared" ref="N3:N8" si="0">K3/$K$8</f>
        <v>0.66666666666666663</v>
      </c>
    </row>
    <row r="4" spans="1:15">
      <c r="A4" s="111" t="s">
        <v>28</v>
      </c>
      <c r="B4" s="19" t="s">
        <v>27</v>
      </c>
      <c r="C4" s="5">
        <v>450</v>
      </c>
      <c r="D4" s="112">
        <v>298</v>
      </c>
      <c r="E4" s="113"/>
      <c r="F4" s="5">
        <f t="shared" ref="F4:F13" si="1">C4-D4</f>
        <v>152</v>
      </c>
      <c r="G4" s="9">
        <f t="shared" ref="G4:G13" si="2">(D4/C4)*100</f>
        <v>66.222222222222229</v>
      </c>
      <c r="I4" s="69" t="s">
        <v>66</v>
      </c>
      <c r="J4" s="70">
        <v>105</v>
      </c>
      <c r="K4" s="70"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8.1720430107526887E-2</v>
      </c>
    </row>
    <row r="5" spans="1:15">
      <c r="A5" s="111"/>
      <c r="B5" s="19" t="s">
        <v>26</v>
      </c>
      <c r="C5" s="5">
        <v>8</v>
      </c>
      <c r="D5" s="114">
        <v>2</v>
      </c>
      <c r="E5" s="115"/>
      <c r="F5" s="5">
        <f t="shared" si="1"/>
        <v>6</v>
      </c>
      <c r="G5" s="9">
        <f t="shared" si="2"/>
        <v>25</v>
      </c>
      <c r="I5" s="69" t="s">
        <v>67</v>
      </c>
      <c r="J5" s="70">
        <v>31</v>
      </c>
      <c r="K5" s="70">
        <v>20</v>
      </c>
      <c r="L5" s="71">
        <f t="shared" si="3"/>
        <v>0.64516129032258063</v>
      </c>
      <c r="M5" s="70">
        <f t="shared" si="4"/>
        <v>11</v>
      </c>
      <c r="N5" s="72">
        <f t="shared" si="0"/>
        <v>4.3010752688172046E-2</v>
      </c>
    </row>
    <row r="6" spans="1:15" ht="15.75" thickBot="1">
      <c r="A6" s="111"/>
      <c r="B6" s="19" t="s">
        <v>25</v>
      </c>
      <c r="C6" s="5">
        <v>90</v>
      </c>
      <c r="D6" s="148">
        <v>9</v>
      </c>
      <c r="E6" s="149"/>
      <c r="F6" s="5">
        <f t="shared" si="1"/>
        <v>81</v>
      </c>
      <c r="G6" s="9">
        <f t="shared" si="2"/>
        <v>10</v>
      </c>
      <c r="I6" s="69" t="s">
        <v>63</v>
      </c>
      <c r="J6" s="70">
        <v>88</v>
      </c>
      <c r="K6" s="70"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0.18709677419354839</v>
      </c>
    </row>
    <row r="7" spans="1:15" ht="15.75" thickBot="1">
      <c r="A7" s="150" t="s">
        <v>4</v>
      </c>
      <c r="B7" s="142"/>
      <c r="C7" s="45">
        <f>SUM(C4:C6)</f>
        <v>548</v>
      </c>
      <c r="D7" s="144">
        <f>SUM(D4:E6)</f>
        <v>309</v>
      </c>
      <c r="E7" s="145"/>
      <c r="F7" s="45">
        <f t="shared" si="1"/>
        <v>239</v>
      </c>
      <c r="G7" s="63">
        <f t="shared" si="2"/>
        <v>56.386861313868607</v>
      </c>
      <c r="I7" s="69" t="s">
        <v>10</v>
      </c>
      <c r="J7" s="70">
        <v>12</v>
      </c>
      <c r="K7" s="70"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2.1505376344086023E-2</v>
      </c>
    </row>
    <row r="8" spans="1:15">
      <c r="A8" s="111" t="s">
        <v>24</v>
      </c>
      <c r="B8" s="19" t="s">
        <v>23</v>
      </c>
      <c r="C8" s="5">
        <v>5</v>
      </c>
      <c r="D8" s="148">
        <v>2</v>
      </c>
      <c r="E8" s="149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784</v>
      </c>
      <c r="K8" s="67">
        <f>SUM(K3:K7)</f>
        <v>465</v>
      </c>
      <c r="L8" s="73">
        <f t="shared" si="3"/>
        <v>0.59311224489795922</v>
      </c>
      <c r="M8" s="67">
        <f>SUM(M3:M7)</f>
        <v>319</v>
      </c>
      <c r="N8" s="74">
        <f t="shared" si="0"/>
        <v>1</v>
      </c>
    </row>
    <row r="9" spans="1:15" ht="15.75" thickBot="1">
      <c r="A9" s="111"/>
      <c r="B9" s="19" t="s">
        <v>22</v>
      </c>
      <c r="C9" s="5">
        <v>100</v>
      </c>
      <c r="D9" s="148">
        <v>36</v>
      </c>
      <c r="E9" s="149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42" t="s">
        <v>4</v>
      </c>
      <c r="B10" s="143"/>
      <c r="C10" s="45">
        <f>SUM(C8:C9)</f>
        <v>105</v>
      </c>
      <c r="D10" s="144">
        <f>SUM(D8:E9)</f>
        <v>38</v>
      </c>
      <c r="E10" s="145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111" t="s">
        <v>21</v>
      </c>
      <c r="B11" s="46" t="s">
        <v>20</v>
      </c>
      <c r="C11" s="5">
        <v>22</v>
      </c>
      <c r="D11" s="148">
        <v>11</v>
      </c>
      <c r="E11" s="149"/>
      <c r="F11" s="5">
        <f t="shared" si="1"/>
        <v>11</v>
      </c>
      <c r="G11" s="9">
        <f t="shared" si="2"/>
        <v>50</v>
      </c>
    </row>
    <row r="12" spans="1:15" ht="15.75" customHeight="1" thickBot="1">
      <c r="A12" s="111"/>
      <c r="B12" s="19" t="s">
        <v>19</v>
      </c>
      <c r="C12" s="5">
        <v>9</v>
      </c>
      <c r="D12" s="148">
        <v>9</v>
      </c>
      <c r="E12" s="149"/>
      <c r="F12" s="5">
        <v>0</v>
      </c>
      <c r="G12" s="9">
        <f t="shared" si="2"/>
        <v>100</v>
      </c>
    </row>
    <row r="13" spans="1:15" ht="15.75" thickBot="1">
      <c r="A13" s="142" t="s">
        <v>4</v>
      </c>
      <c r="B13" s="143"/>
      <c r="C13" s="45">
        <f>SUM(C11:C12)</f>
        <v>31</v>
      </c>
      <c r="D13" s="144">
        <f>SUM(D11:E12)</f>
        <v>20</v>
      </c>
      <c r="E13" s="145"/>
      <c r="F13" s="45">
        <f t="shared" si="1"/>
        <v>11</v>
      </c>
      <c r="G13" s="63">
        <f t="shared" si="2"/>
        <v>64.516129032258064</v>
      </c>
    </row>
    <row r="14" spans="1:15" ht="23.25" thickBot="1">
      <c r="A14" s="146" t="s">
        <v>18</v>
      </c>
      <c r="B14" s="147"/>
      <c r="C14" s="147"/>
      <c r="D14" s="47" t="s">
        <v>17</v>
      </c>
      <c r="E14" s="48" t="s">
        <v>16</v>
      </c>
      <c r="F14" s="49" t="s">
        <v>52</v>
      </c>
      <c r="G14" s="50"/>
    </row>
    <row r="15" spans="1:15">
      <c r="A15" s="99" t="s">
        <v>37</v>
      </c>
      <c r="B15" s="100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99" t="s">
        <v>15</v>
      </c>
      <c r="B16" s="100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99" t="s">
        <v>14</v>
      </c>
      <c r="B17" s="100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99" t="s">
        <v>13</v>
      </c>
      <c r="B18" s="100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99" t="s">
        <v>12</v>
      </c>
      <c r="B19" s="100"/>
      <c r="C19" s="5">
        <v>12</v>
      </c>
      <c r="D19" s="5">
        <v>9</v>
      </c>
      <c r="E19" s="5">
        <v>2</v>
      </c>
      <c r="F19" s="5">
        <f t="shared" si="5"/>
        <v>1</v>
      </c>
      <c r="G19" s="9">
        <f t="shared" si="6"/>
        <v>91.666666666666657</v>
      </c>
    </row>
    <row r="20" spans="1:7">
      <c r="A20" s="84" t="s">
        <v>11</v>
      </c>
      <c r="B20" s="85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88" t="s">
        <v>4</v>
      </c>
      <c r="B21" s="89"/>
      <c r="C21" s="8">
        <f>SUM(C15:C20)</f>
        <v>88</v>
      </c>
      <c r="D21" s="8">
        <f>SUM(D15:D20)</f>
        <v>61</v>
      </c>
      <c r="E21" s="8">
        <f>SUM(E15:E20)</f>
        <v>26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7">
      <c r="A23" s="99" t="s">
        <v>9</v>
      </c>
      <c r="B23" s="100"/>
      <c r="C23" s="5">
        <v>7</v>
      </c>
      <c r="D23" s="101">
        <v>7</v>
      </c>
      <c r="E23" s="102"/>
      <c r="F23" s="5">
        <f>C23-D23</f>
        <v>0</v>
      </c>
      <c r="G23" s="9">
        <f t="shared" si="6"/>
        <v>100</v>
      </c>
    </row>
    <row r="24" spans="1:7">
      <c r="A24" s="84" t="s">
        <v>8</v>
      </c>
      <c r="B24" s="85"/>
      <c r="C24" s="10">
        <v>5</v>
      </c>
      <c r="D24" s="86">
        <v>3</v>
      </c>
      <c r="E24" s="87"/>
      <c r="F24" s="5">
        <f>C24-D24</f>
        <v>2</v>
      </c>
      <c r="G24" s="9">
        <f>((D24+E24)/C24)*100</f>
        <v>60</v>
      </c>
    </row>
    <row r="25" spans="1:7" ht="15.75" thickBot="1">
      <c r="A25" s="88" t="s">
        <v>4</v>
      </c>
      <c r="B25" s="89"/>
      <c r="C25" s="8">
        <f>SUM(C22:C24)</f>
        <v>12</v>
      </c>
      <c r="D25" s="90">
        <f>SUM(D23:E24)</f>
        <v>10</v>
      </c>
      <c r="E25" s="91"/>
      <c r="F25" s="7">
        <f>C25-D25</f>
        <v>2</v>
      </c>
      <c r="G25" s="6">
        <f>(D25/C25)*100</f>
        <v>83.333333333333343</v>
      </c>
    </row>
    <row r="26" spans="1:7" ht="15.75" thickBot="1">
      <c r="A26" s="128" t="s">
        <v>7</v>
      </c>
      <c r="B26" s="128"/>
      <c r="C26" s="128"/>
      <c r="D26" s="128"/>
      <c r="E26" s="128"/>
      <c r="F26" s="128"/>
      <c r="G26" s="128"/>
    </row>
    <row r="27" spans="1:7" ht="15.75">
      <c r="A27" s="79" t="s">
        <v>6</v>
      </c>
      <c r="B27" s="79"/>
      <c r="C27" s="33">
        <v>5</v>
      </c>
      <c r="D27" s="26"/>
      <c r="E27" s="27"/>
      <c r="F27" s="28"/>
      <c r="G27" s="29"/>
    </row>
    <row r="28" spans="1:7" ht="16.5" thickBot="1">
      <c r="A28" s="79" t="s">
        <v>5</v>
      </c>
      <c r="B28" s="79"/>
      <c r="C28" s="33">
        <v>38</v>
      </c>
      <c r="D28" s="30"/>
      <c r="E28" s="31"/>
      <c r="F28" s="32"/>
      <c r="G28" s="9"/>
    </row>
    <row r="29" spans="1:7" ht="19.5" thickBot="1">
      <c r="A29" s="92" t="s">
        <v>3</v>
      </c>
      <c r="B29" s="92"/>
      <c r="C29" s="92"/>
      <c r="D29" s="92"/>
      <c r="E29" s="92"/>
      <c r="F29" s="92"/>
      <c r="G29" s="92"/>
    </row>
    <row r="30" spans="1:7" ht="15.75">
      <c r="A30" s="93" t="s">
        <v>2</v>
      </c>
      <c r="B30" s="94"/>
      <c r="C30" s="4">
        <f>SUM(JULHO!C25,JULHO!C21,JULHO!C13,JULHO!C10,JULHO!C7)</f>
        <v>784</v>
      </c>
      <c r="D30" s="95"/>
      <c r="E30" s="95"/>
      <c r="F30" s="95"/>
      <c r="G30" s="96"/>
    </row>
    <row r="31" spans="1:7" ht="15.75">
      <c r="A31" s="97" t="s">
        <v>53</v>
      </c>
      <c r="B31" s="94"/>
      <c r="C31" s="4">
        <f>SUM(JULHO!D7,JULHO!D10,JULHO!D13,JULHO!D21,JULHO!E21,JULHO!D25)</f>
        <v>464</v>
      </c>
      <c r="D31" s="95"/>
      <c r="E31" s="95"/>
      <c r="F31" s="95"/>
      <c r="G31" s="96"/>
    </row>
    <row r="32" spans="1:7" ht="15.75">
      <c r="A32" s="97" t="s">
        <v>1</v>
      </c>
      <c r="B32" s="94"/>
      <c r="C32" s="4">
        <f>C30-C31</f>
        <v>320</v>
      </c>
      <c r="D32" s="95"/>
      <c r="E32" s="95"/>
      <c r="F32" s="95"/>
      <c r="G32" s="96"/>
    </row>
    <row r="33" spans="1:7">
      <c r="A33" s="81" t="s">
        <v>0</v>
      </c>
      <c r="B33" s="81"/>
      <c r="C33" s="81"/>
      <c r="D33" s="82"/>
      <c r="E33" s="82"/>
      <c r="F33" s="82"/>
      <c r="G33" s="82"/>
    </row>
    <row r="34" spans="1:7">
      <c r="A34" s="78" t="s">
        <v>65</v>
      </c>
      <c r="B34" s="78"/>
      <c r="C34" s="78"/>
      <c r="D34" s="78"/>
      <c r="E34" s="78"/>
      <c r="F34" s="78"/>
      <c r="G34" s="78"/>
    </row>
  </sheetData>
  <mergeCells count="50">
    <mergeCell ref="A33:G33"/>
    <mergeCell ref="A34:G34"/>
    <mergeCell ref="A31:B31"/>
    <mergeCell ref="D31:G31"/>
    <mergeCell ref="A32:B32"/>
    <mergeCell ref="D32:G32"/>
    <mergeCell ref="A26:G26"/>
    <mergeCell ref="A27:B27"/>
    <mergeCell ref="A29:G29"/>
    <mergeCell ref="A30:B30"/>
    <mergeCell ref="D30:G30"/>
    <mergeCell ref="A28:B28"/>
    <mergeCell ref="A24:B24"/>
    <mergeCell ref="D24:E24"/>
    <mergeCell ref="A25:B25"/>
    <mergeCell ref="D25:E25"/>
    <mergeCell ref="A18:B18"/>
    <mergeCell ref="A19:B19"/>
    <mergeCell ref="A20:B20"/>
    <mergeCell ref="A21:B21"/>
    <mergeCell ref="A22:G22"/>
    <mergeCell ref="A23:B23"/>
    <mergeCell ref="D23:E23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I1:N1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I1" zoomScale="80" zoomScaleNormal="80" workbookViewId="0">
      <selection activeCell="E19" sqref="E19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121" t="s">
        <v>36</v>
      </c>
      <c r="B1" s="121"/>
      <c r="C1" s="121"/>
      <c r="D1" s="121"/>
      <c r="E1" s="121"/>
      <c r="F1" s="121"/>
      <c r="G1" s="121"/>
      <c r="I1" s="121" t="s">
        <v>36</v>
      </c>
      <c r="J1" s="121"/>
      <c r="K1" s="121"/>
      <c r="L1" s="121"/>
      <c r="M1" s="121"/>
      <c r="N1" s="121"/>
      <c r="O1" s="75"/>
    </row>
    <row r="2" spans="1:15" ht="15.75" customHeight="1" thickBot="1">
      <c r="A2" s="151" t="s">
        <v>35</v>
      </c>
      <c r="B2" s="152"/>
      <c r="C2" s="133" t="s">
        <v>58</v>
      </c>
      <c r="D2" s="133" t="s">
        <v>57</v>
      </c>
      <c r="E2" s="133"/>
      <c r="F2" s="134" t="s">
        <v>56</v>
      </c>
      <c r="G2" s="136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76" t="s">
        <v>30</v>
      </c>
      <c r="B3" s="65" t="s">
        <v>29</v>
      </c>
      <c r="C3" s="133"/>
      <c r="D3" s="133"/>
      <c r="E3" s="133"/>
      <c r="F3" s="135"/>
      <c r="G3" s="136"/>
      <c r="I3" s="69" t="s">
        <v>72</v>
      </c>
      <c r="J3" s="70">
        <v>548</v>
      </c>
      <c r="K3" s="70">
        <f>D7</f>
        <v>305</v>
      </c>
      <c r="L3" s="71">
        <f>K3/J3</f>
        <v>0.55656934306569339</v>
      </c>
      <c r="M3" s="70">
        <f>SUM(J3-K3)</f>
        <v>243</v>
      </c>
      <c r="N3" s="72">
        <f t="shared" ref="N3:N8" si="0">K3/$K$8</f>
        <v>0.66448801742919394</v>
      </c>
    </row>
    <row r="4" spans="1:15">
      <c r="A4" s="111" t="s">
        <v>28</v>
      </c>
      <c r="B4" s="19" t="s">
        <v>27</v>
      </c>
      <c r="C4" s="5">
        <v>450</v>
      </c>
      <c r="D4" s="112">
        <v>294</v>
      </c>
      <c r="E4" s="113"/>
      <c r="F4" s="5">
        <f t="shared" ref="F4:F13" si="1">C4-D4</f>
        <v>156</v>
      </c>
      <c r="G4" s="9">
        <f t="shared" ref="G4:G13" si="2">(D4/C4)*100</f>
        <v>65.333333333333329</v>
      </c>
      <c r="I4" s="69" t="s">
        <v>66</v>
      </c>
      <c r="J4" s="70">
        <v>105</v>
      </c>
      <c r="K4" s="70">
        <f>D10</f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8.2788671023965144E-2</v>
      </c>
    </row>
    <row r="5" spans="1:15">
      <c r="A5" s="111"/>
      <c r="B5" s="19" t="s">
        <v>26</v>
      </c>
      <c r="C5" s="5">
        <v>8</v>
      </c>
      <c r="D5" s="114">
        <v>2</v>
      </c>
      <c r="E5" s="115"/>
      <c r="F5" s="5">
        <f t="shared" si="1"/>
        <v>6</v>
      </c>
      <c r="G5" s="9">
        <f t="shared" si="2"/>
        <v>25</v>
      </c>
      <c r="I5" s="69" t="s">
        <v>67</v>
      </c>
      <c r="J5" s="70">
        <v>31</v>
      </c>
      <c r="K5" s="70">
        <f>D13</f>
        <v>20</v>
      </c>
      <c r="L5" s="71">
        <f t="shared" si="3"/>
        <v>0.64516129032258063</v>
      </c>
      <c r="M5" s="70">
        <f t="shared" si="4"/>
        <v>11</v>
      </c>
      <c r="N5" s="72">
        <f t="shared" si="0"/>
        <v>4.357298474945534E-2</v>
      </c>
    </row>
    <row r="6" spans="1:15" ht="15.75" thickBot="1">
      <c r="A6" s="111"/>
      <c r="B6" s="19" t="s">
        <v>25</v>
      </c>
      <c r="C6" s="5">
        <v>90</v>
      </c>
      <c r="D6" s="148">
        <v>9</v>
      </c>
      <c r="E6" s="149"/>
      <c r="F6" s="5">
        <f t="shared" si="1"/>
        <v>81</v>
      </c>
      <c r="G6" s="9">
        <f t="shared" si="2"/>
        <v>10</v>
      </c>
      <c r="I6" s="69" t="s">
        <v>63</v>
      </c>
      <c r="J6" s="70">
        <v>88</v>
      </c>
      <c r="K6" s="70">
        <f>SUM(E21+D21)</f>
        <v>86</v>
      </c>
      <c r="L6" s="71">
        <f t="shared" si="3"/>
        <v>0.97727272727272729</v>
      </c>
      <c r="M6" s="70">
        <f t="shared" si="4"/>
        <v>2</v>
      </c>
      <c r="N6" s="72">
        <f t="shared" si="0"/>
        <v>0.18736383442265794</v>
      </c>
    </row>
    <row r="7" spans="1:15" ht="15.75" thickBot="1">
      <c r="A7" s="150" t="s">
        <v>4</v>
      </c>
      <c r="B7" s="142"/>
      <c r="C7" s="45">
        <f>SUM(C4:C6)</f>
        <v>548</v>
      </c>
      <c r="D7" s="144">
        <f>SUM(D4:E6)</f>
        <v>305</v>
      </c>
      <c r="E7" s="145"/>
      <c r="F7" s="45">
        <f t="shared" si="1"/>
        <v>243</v>
      </c>
      <c r="G7" s="63">
        <f t="shared" si="2"/>
        <v>55.65693430656934</v>
      </c>
      <c r="I7" s="69" t="s">
        <v>10</v>
      </c>
      <c r="J7" s="70">
        <v>12</v>
      </c>
      <c r="K7" s="70"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2.178649237472767E-2</v>
      </c>
    </row>
    <row r="8" spans="1:15">
      <c r="A8" s="111" t="s">
        <v>24</v>
      </c>
      <c r="B8" s="19" t="s">
        <v>23</v>
      </c>
      <c r="C8" s="5">
        <v>5</v>
      </c>
      <c r="D8" s="148">
        <v>2</v>
      </c>
      <c r="E8" s="149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784</v>
      </c>
      <c r="K8" s="67">
        <f>SUM(K3:K7)</f>
        <v>459</v>
      </c>
      <c r="L8" s="73">
        <f t="shared" si="3"/>
        <v>0.58545918367346939</v>
      </c>
      <c r="M8" s="67">
        <f>SUM(M3:M7)</f>
        <v>325</v>
      </c>
      <c r="N8" s="74">
        <f t="shared" si="0"/>
        <v>1</v>
      </c>
    </row>
    <row r="9" spans="1:15" ht="15.75" thickBot="1">
      <c r="A9" s="111"/>
      <c r="B9" s="19" t="s">
        <v>22</v>
      </c>
      <c r="C9" s="5">
        <v>100</v>
      </c>
      <c r="D9" s="148">
        <v>36</v>
      </c>
      <c r="E9" s="149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42" t="s">
        <v>4</v>
      </c>
      <c r="B10" s="143"/>
      <c r="C10" s="45">
        <f>SUM(C8:C9)</f>
        <v>105</v>
      </c>
      <c r="D10" s="144">
        <f>SUM(D8:E9)</f>
        <v>38</v>
      </c>
      <c r="E10" s="145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111" t="s">
        <v>21</v>
      </c>
      <c r="B11" s="46" t="s">
        <v>20</v>
      </c>
      <c r="C11" s="5">
        <v>22</v>
      </c>
      <c r="D11" s="148">
        <v>11</v>
      </c>
      <c r="E11" s="149"/>
      <c r="F11" s="5">
        <f t="shared" si="1"/>
        <v>11</v>
      </c>
      <c r="G11" s="9">
        <f t="shared" si="2"/>
        <v>50</v>
      </c>
    </row>
    <row r="12" spans="1:15" ht="15.75" customHeight="1" thickBot="1">
      <c r="A12" s="111"/>
      <c r="B12" s="19" t="s">
        <v>19</v>
      </c>
      <c r="C12" s="5">
        <v>9</v>
      </c>
      <c r="D12" s="148">
        <v>9</v>
      </c>
      <c r="E12" s="149"/>
      <c r="F12" s="5">
        <v>0</v>
      </c>
      <c r="G12" s="9">
        <f t="shared" si="2"/>
        <v>100</v>
      </c>
    </row>
    <row r="13" spans="1:15" ht="15.75" thickBot="1">
      <c r="A13" s="142" t="s">
        <v>4</v>
      </c>
      <c r="B13" s="143"/>
      <c r="C13" s="45">
        <f>SUM(C11:C12)</f>
        <v>31</v>
      </c>
      <c r="D13" s="144">
        <f>SUM(D11:E12)</f>
        <v>20</v>
      </c>
      <c r="E13" s="145"/>
      <c r="F13" s="45">
        <f t="shared" si="1"/>
        <v>11</v>
      </c>
      <c r="G13" s="63">
        <f t="shared" si="2"/>
        <v>64.516129032258064</v>
      </c>
    </row>
    <row r="14" spans="1:15" ht="23.25" thickBot="1">
      <c r="A14" s="146" t="s">
        <v>18</v>
      </c>
      <c r="B14" s="147"/>
      <c r="C14" s="147"/>
      <c r="D14" s="47" t="s">
        <v>17</v>
      </c>
      <c r="E14" s="48" t="s">
        <v>16</v>
      </c>
      <c r="F14" s="49" t="s">
        <v>52</v>
      </c>
      <c r="G14" s="50"/>
    </row>
    <row r="15" spans="1:15">
      <c r="A15" s="99" t="s">
        <v>37</v>
      </c>
      <c r="B15" s="100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99" t="s">
        <v>15</v>
      </c>
      <c r="B16" s="100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99" t="s">
        <v>14</v>
      </c>
      <c r="B17" s="100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99" t="s">
        <v>13</v>
      </c>
      <c r="B18" s="100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99" t="s">
        <v>12</v>
      </c>
      <c r="B19" s="100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84" t="s">
        <v>11</v>
      </c>
      <c r="B20" s="85"/>
      <c r="C20" s="5">
        <v>31</v>
      </c>
      <c r="D20" s="5">
        <v>6</v>
      </c>
      <c r="E20" s="5">
        <v>24</v>
      </c>
      <c r="F20" s="5">
        <f t="shared" si="5"/>
        <v>1</v>
      </c>
      <c r="G20" s="9">
        <f t="shared" si="6"/>
        <v>96.774193548387103</v>
      </c>
    </row>
    <row r="21" spans="1:7" ht="15.75" thickBot="1">
      <c r="A21" s="88" t="s">
        <v>4</v>
      </c>
      <c r="B21" s="89"/>
      <c r="C21" s="8">
        <f>SUM(C15:C20)</f>
        <v>88</v>
      </c>
      <c r="D21" s="8">
        <f>SUM(D15:D20)</f>
        <v>61</v>
      </c>
      <c r="E21" s="8">
        <f>SUM(E15:E20)</f>
        <v>25</v>
      </c>
      <c r="F21" s="7">
        <f t="shared" si="5"/>
        <v>2</v>
      </c>
      <c r="G21" s="11">
        <f t="shared" si="6"/>
        <v>97.727272727272734</v>
      </c>
    </row>
    <row r="22" spans="1:7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7">
      <c r="A23" s="99" t="s">
        <v>9</v>
      </c>
      <c r="B23" s="100"/>
      <c r="C23" s="5">
        <v>7</v>
      </c>
      <c r="D23" s="101">
        <v>7</v>
      </c>
      <c r="E23" s="102"/>
      <c r="F23" s="5">
        <f>C23-D23</f>
        <v>0</v>
      </c>
      <c r="G23" s="9">
        <f t="shared" si="6"/>
        <v>100</v>
      </c>
    </row>
    <row r="24" spans="1:7">
      <c r="A24" s="84" t="s">
        <v>8</v>
      </c>
      <c r="B24" s="85"/>
      <c r="C24" s="10">
        <v>5</v>
      </c>
      <c r="D24" s="86">
        <v>3</v>
      </c>
      <c r="E24" s="87"/>
      <c r="F24" s="5">
        <f>C24-D24</f>
        <v>2</v>
      </c>
      <c r="G24" s="9">
        <f>((D24+E24)/C24)*100</f>
        <v>60</v>
      </c>
    </row>
    <row r="25" spans="1:7" ht="15.75" thickBot="1">
      <c r="A25" s="88" t="s">
        <v>4</v>
      </c>
      <c r="B25" s="89"/>
      <c r="C25" s="8">
        <f>SUM(C22:C24)</f>
        <v>12</v>
      </c>
      <c r="D25" s="90">
        <f>SUM(D23:E24)</f>
        <v>10</v>
      </c>
      <c r="E25" s="91"/>
      <c r="F25" s="7">
        <f>C25-D25</f>
        <v>2</v>
      </c>
      <c r="G25" s="6">
        <f>(D25/C25)*100</f>
        <v>83.333333333333343</v>
      </c>
    </row>
    <row r="26" spans="1:7" ht="15.75" thickBot="1">
      <c r="A26" s="128" t="s">
        <v>7</v>
      </c>
      <c r="B26" s="128"/>
      <c r="C26" s="128"/>
      <c r="D26" s="128"/>
      <c r="E26" s="128"/>
      <c r="F26" s="128"/>
      <c r="G26" s="128"/>
    </row>
    <row r="27" spans="1:7" ht="15.75">
      <c r="A27" s="79" t="s">
        <v>6</v>
      </c>
      <c r="B27" s="79"/>
      <c r="C27" s="33">
        <v>5</v>
      </c>
      <c r="D27" s="26"/>
      <c r="E27" s="27"/>
      <c r="F27" s="28"/>
      <c r="G27" s="29"/>
    </row>
    <row r="28" spans="1:7" ht="16.5" thickBot="1">
      <c r="A28" s="79" t="s">
        <v>5</v>
      </c>
      <c r="B28" s="79"/>
      <c r="C28" s="33">
        <v>38</v>
      </c>
      <c r="D28" s="30"/>
      <c r="E28" s="31"/>
      <c r="F28" s="32"/>
      <c r="G28" s="9"/>
    </row>
    <row r="29" spans="1:7" ht="19.5" thickBot="1">
      <c r="A29" s="92" t="s">
        <v>3</v>
      </c>
      <c r="B29" s="92"/>
      <c r="C29" s="92"/>
      <c r="D29" s="92"/>
      <c r="E29" s="92"/>
      <c r="F29" s="92"/>
      <c r="G29" s="92"/>
    </row>
    <row r="30" spans="1:7" ht="15.75">
      <c r="A30" s="93" t="s">
        <v>2</v>
      </c>
      <c r="B30" s="94"/>
      <c r="C30" s="4">
        <f>SUM(AGOSTO!C25,AGOSTO!C21,AGOSTO!C13,AGOSTO!C10,AGOSTO!C7)</f>
        <v>784</v>
      </c>
      <c r="D30" s="95"/>
      <c r="E30" s="95"/>
      <c r="F30" s="95"/>
      <c r="G30" s="96"/>
    </row>
    <row r="31" spans="1:7" ht="15.75">
      <c r="A31" s="97" t="s">
        <v>53</v>
      </c>
      <c r="B31" s="94"/>
      <c r="C31" s="4">
        <f>SUM(AGOSTO!D7,AGOSTO!D10,AGOSTO!D13,AGOSTO!D21,AGOSTO!E21,AGOSTO!D25)</f>
        <v>459</v>
      </c>
      <c r="D31" s="95"/>
      <c r="E31" s="95"/>
      <c r="F31" s="95"/>
      <c r="G31" s="96"/>
    </row>
    <row r="32" spans="1:7" ht="15.75">
      <c r="A32" s="97" t="s">
        <v>1</v>
      </c>
      <c r="B32" s="94"/>
      <c r="C32" s="4">
        <f>C30-C31</f>
        <v>325</v>
      </c>
      <c r="D32" s="95"/>
      <c r="E32" s="95"/>
      <c r="F32" s="95"/>
      <c r="G32" s="96"/>
    </row>
    <row r="33" spans="1:7">
      <c r="A33" s="81" t="s">
        <v>0</v>
      </c>
      <c r="B33" s="81"/>
      <c r="C33" s="81"/>
      <c r="D33" s="82"/>
      <c r="E33" s="82"/>
      <c r="F33" s="82"/>
      <c r="G33" s="82"/>
    </row>
    <row r="34" spans="1:7">
      <c r="A34" s="78" t="s">
        <v>65</v>
      </c>
      <c r="B34" s="78"/>
      <c r="C34" s="78"/>
      <c r="D34" s="78"/>
      <c r="E34" s="78"/>
      <c r="F34" s="78"/>
      <c r="G34" s="78"/>
    </row>
  </sheetData>
  <mergeCells count="50">
    <mergeCell ref="A1:G1"/>
    <mergeCell ref="I1:N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</mergeCells>
  <pageMargins left="0.511811024" right="0.511811024" top="0.78740157499999996" bottom="0.78740157499999996" header="0.31496062000000002" footer="0.31496062000000002"/>
  <pageSetup paperSize="9" scale="95" orientation="portrait" r:id="rId1"/>
  <ignoredErrors>
    <ignoredError sqref="L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4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Plan2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2019-07-15T17:00:45Z</cp:lastPrinted>
  <dcterms:created xsi:type="dcterms:W3CDTF">2013-04-15T20:13:49Z</dcterms:created>
  <dcterms:modified xsi:type="dcterms:W3CDTF">2019-09-17T21:03:38Z</dcterms:modified>
</cp:coreProperties>
</file>