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activeTab="9"/>
  </bookViews>
  <sheets>
    <sheet name="JANEIRO" sheetId="57" r:id="rId1"/>
    <sheet name="FEVEREIRO" sheetId="58" r:id="rId2"/>
    <sheet name="MARÇO" sheetId="2" r:id="rId3"/>
    <sheet name="ABRIL" sheetId="1" r:id="rId4"/>
    <sheet name="MAIO" sheetId="3" r:id="rId5"/>
    <sheet name="JUNHO" sheetId="59" r:id="rId6"/>
    <sheet name="JULHO" sheetId="60" r:id="rId7"/>
    <sheet name="AGOSTO" sheetId="62" r:id="rId8"/>
    <sheet name="SETEMBRO" sheetId="63" r:id="rId9"/>
    <sheet name="OUTUBRO" sheetId="64" r:id="rId10"/>
    <sheet name="Plan2" sheetId="61" r:id="rId11"/>
  </sheets>
  <externalReferences>
    <externalReference r:id="rId12"/>
    <externalReference r:id="rId13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64"/>
  <c r="J9"/>
  <c r="J10"/>
  <c r="J6"/>
  <c r="F25"/>
  <c r="D25"/>
  <c r="G25" s="1"/>
  <c r="C25"/>
  <c r="C30" s="1"/>
  <c r="G24"/>
  <c r="F24"/>
  <c r="G23"/>
  <c r="F23"/>
  <c r="F21"/>
  <c r="E21"/>
  <c r="D21"/>
  <c r="G21" s="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G9"/>
  <c r="F9"/>
  <c r="G8"/>
  <c r="F8"/>
  <c r="J7"/>
  <c r="D7"/>
  <c r="C7"/>
  <c r="F7" s="1"/>
  <c r="K6"/>
  <c r="G6"/>
  <c r="F6"/>
  <c r="M5"/>
  <c r="L5"/>
  <c r="K5"/>
  <c r="J5"/>
  <c r="G5"/>
  <c r="F5"/>
  <c r="L4"/>
  <c r="K4"/>
  <c r="J4"/>
  <c r="G4"/>
  <c r="F4"/>
  <c r="K3"/>
  <c r="J7" i="63"/>
  <c r="K7"/>
  <c r="J5"/>
  <c r="J4"/>
  <c r="J3"/>
  <c r="F25"/>
  <c r="D25"/>
  <c r="G25" s="1"/>
  <c r="C25"/>
  <c r="G24"/>
  <c r="F24"/>
  <c r="G23"/>
  <c r="F23"/>
  <c r="F21"/>
  <c r="E21"/>
  <c r="K6" s="1"/>
  <c r="D21"/>
  <c r="G21" s="1"/>
  <c r="C21"/>
  <c r="G20"/>
  <c r="F20"/>
  <c r="G19"/>
  <c r="F19"/>
  <c r="G18"/>
  <c r="F18"/>
  <c r="G17"/>
  <c r="F17"/>
  <c r="G16"/>
  <c r="F16"/>
  <c r="G15"/>
  <c r="F15"/>
  <c r="D13"/>
  <c r="C13"/>
  <c r="F13" s="1"/>
  <c r="G12"/>
  <c r="G11"/>
  <c r="F11"/>
  <c r="F10"/>
  <c r="D10"/>
  <c r="G10" s="1"/>
  <c r="C10"/>
  <c r="G9"/>
  <c r="F9"/>
  <c r="G8"/>
  <c r="F8"/>
  <c r="F7"/>
  <c r="D7"/>
  <c r="G7" s="1"/>
  <c r="C7"/>
  <c r="G6"/>
  <c r="F6"/>
  <c r="K5"/>
  <c r="G5"/>
  <c r="F5"/>
  <c r="G4"/>
  <c r="F4"/>
  <c r="K5" i="62"/>
  <c r="M5" s="1"/>
  <c r="K4"/>
  <c r="M4" s="1"/>
  <c r="K3"/>
  <c r="M3" s="1"/>
  <c r="F25"/>
  <c r="D25"/>
  <c r="G25" s="1"/>
  <c r="C25"/>
  <c r="C30" s="1"/>
  <c r="G24"/>
  <c r="F24"/>
  <c r="G23"/>
  <c r="F23"/>
  <c r="E21"/>
  <c r="K6" s="1"/>
  <c r="D21"/>
  <c r="F21" s="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G9"/>
  <c r="F9"/>
  <c r="J8"/>
  <c r="G8"/>
  <c r="F8"/>
  <c r="M7"/>
  <c r="L7"/>
  <c r="F7"/>
  <c r="D7"/>
  <c r="G7" s="1"/>
  <c r="C7"/>
  <c r="G6"/>
  <c r="F6"/>
  <c r="L5"/>
  <c r="G5"/>
  <c r="F5"/>
  <c r="L4"/>
  <c r="G4"/>
  <c r="F4"/>
  <c r="L3"/>
  <c r="L4" i="60"/>
  <c r="L5"/>
  <c r="L6"/>
  <c r="L7"/>
  <c r="L3"/>
  <c r="K8"/>
  <c r="N5" s="1"/>
  <c r="J8"/>
  <c r="M4"/>
  <c r="M5"/>
  <c r="M6"/>
  <c r="M7"/>
  <c r="M8" s="1"/>
  <c r="M3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C7"/>
  <c r="G6"/>
  <c r="F6"/>
  <c r="G5"/>
  <c r="F5"/>
  <c r="G4"/>
  <c r="F4"/>
  <c r="M4" i="64" l="1"/>
  <c r="L6"/>
  <c r="J3"/>
  <c r="G7"/>
  <c r="C31"/>
  <c r="C32" s="1"/>
  <c r="M6"/>
  <c r="K7"/>
  <c r="M7" s="1"/>
  <c r="G13" i="63"/>
  <c r="L7"/>
  <c r="M7"/>
  <c r="J8"/>
  <c r="L5"/>
  <c r="C30"/>
  <c r="K3"/>
  <c r="L3" s="1"/>
  <c r="L6"/>
  <c r="M6"/>
  <c r="C31"/>
  <c r="C32" s="1"/>
  <c r="M3"/>
  <c r="K4"/>
  <c r="M5"/>
  <c r="K8"/>
  <c r="G21" i="62"/>
  <c r="L6"/>
  <c r="M6"/>
  <c r="M8" s="1"/>
  <c r="K8"/>
  <c r="C31"/>
  <c r="C32" s="1"/>
  <c r="N6" i="60"/>
  <c r="L8"/>
  <c r="N7"/>
  <c r="N8"/>
  <c r="N4"/>
  <c r="C31"/>
  <c r="C32" s="1"/>
  <c r="F13"/>
  <c r="C30"/>
  <c r="N3"/>
  <c r="G13"/>
  <c r="G7"/>
  <c r="F21"/>
  <c r="G10"/>
  <c r="G25"/>
  <c r="G21"/>
  <c r="F7"/>
  <c r="F10"/>
  <c r="F25"/>
  <c r="I21" i="3"/>
  <c r="C28"/>
  <c r="L7" i="64" l="1"/>
  <c r="M3"/>
  <c r="M8" s="1"/>
  <c r="J8"/>
  <c r="L3"/>
  <c r="L8" i="63"/>
  <c r="N8"/>
  <c r="N7"/>
  <c r="N4"/>
  <c r="L4"/>
  <c r="M4"/>
  <c r="N6"/>
  <c r="N3"/>
  <c r="M8"/>
  <c r="N5"/>
  <c r="L8" i="62"/>
  <c r="N7"/>
  <c r="N3"/>
  <c r="N4"/>
  <c r="N5"/>
  <c r="N6"/>
  <c r="N8"/>
  <c r="D25" i="3"/>
  <c r="G25" s="1"/>
  <c r="C25"/>
  <c r="C27" s="1"/>
  <c r="G24"/>
  <c r="F24"/>
  <c r="G23"/>
  <c r="F23"/>
  <c r="E21"/>
  <c r="G21" s="1"/>
  <c r="D2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D10"/>
  <c r="G10" s="1"/>
  <c r="C10"/>
  <c r="G9"/>
  <c r="F9"/>
  <c r="G8"/>
  <c r="F8"/>
  <c r="D7"/>
  <c r="C7"/>
  <c r="G6"/>
  <c r="F6"/>
  <c r="G5"/>
  <c r="F5"/>
  <c r="G4"/>
  <c r="F4"/>
  <c r="L8" i="64" l="1"/>
  <c r="N8"/>
  <c r="N6"/>
  <c r="N3"/>
  <c r="N5"/>
  <c r="N4"/>
  <c r="N7"/>
  <c r="C29" i="3"/>
  <c r="F7"/>
  <c r="F10"/>
  <c r="F21"/>
  <c r="F25"/>
  <c r="G7"/>
  <c r="D25" i="59" l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G7" s="1"/>
  <c r="C7"/>
  <c r="G6"/>
  <c r="F6"/>
  <c r="G5"/>
  <c r="F5"/>
  <c r="G4"/>
  <c r="F4"/>
  <c r="C27" i="2"/>
  <c r="D25"/>
  <c r="G25" s="1"/>
  <c r="C25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F10"/>
  <c r="D10"/>
  <c r="G10" s="1"/>
  <c r="C10"/>
  <c r="G9"/>
  <c r="F9"/>
  <c r="G8"/>
  <c r="F8"/>
  <c r="D7"/>
  <c r="C28" s="1"/>
  <c r="C7"/>
  <c r="F7" s="1"/>
  <c r="G6"/>
  <c r="F6"/>
  <c r="G5"/>
  <c r="F5"/>
  <c r="G4"/>
  <c r="F4"/>
  <c r="E21" i="1"/>
  <c r="F19"/>
  <c r="F20"/>
  <c r="D25"/>
  <c r="C25"/>
  <c r="G24"/>
  <c r="F24"/>
  <c r="G23"/>
  <c r="F23"/>
  <c r="D21"/>
  <c r="C21"/>
  <c r="G20"/>
  <c r="G19"/>
  <c r="G18"/>
  <c r="F18"/>
  <c r="G17"/>
  <c r="F17"/>
  <c r="G16"/>
  <c r="F16"/>
  <c r="G15"/>
  <c r="F15"/>
  <c r="D13"/>
  <c r="C13"/>
  <c r="G12"/>
  <c r="G11"/>
  <c r="F11"/>
  <c r="D10"/>
  <c r="C10"/>
  <c r="F10" s="1"/>
  <c r="G9"/>
  <c r="F9"/>
  <c r="G8"/>
  <c r="F8"/>
  <c r="F7"/>
  <c r="D7"/>
  <c r="G7" s="1"/>
  <c r="C7"/>
  <c r="G6"/>
  <c r="F6"/>
  <c r="G5"/>
  <c r="F5"/>
  <c r="G4"/>
  <c r="F4"/>
  <c r="G25" l="1"/>
  <c r="F13"/>
  <c r="F13" i="2"/>
  <c r="F25"/>
  <c r="G10" i="59"/>
  <c r="F21" i="2"/>
  <c r="C27" i="59"/>
  <c r="G13"/>
  <c r="F25"/>
  <c r="F10"/>
  <c r="F7"/>
  <c r="G25"/>
  <c r="F13"/>
  <c r="F21"/>
  <c r="G21"/>
  <c r="C28"/>
  <c r="C29" s="1"/>
  <c r="C29" i="2"/>
  <c r="G7"/>
  <c r="G13"/>
  <c r="G13" i="1"/>
  <c r="G10"/>
  <c r="F25"/>
  <c r="G21"/>
  <c r="F21"/>
  <c r="C28"/>
  <c r="C27"/>
  <c r="D25" i="58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F13" s="1"/>
  <c r="G12"/>
  <c r="F12"/>
  <c r="G11"/>
  <c r="F11"/>
  <c r="D10"/>
  <c r="C10"/>
  <c r="F10" s="1"/>
  <c r="G9"/>
  <c r="F9"/>
  <c r="G8"/>
  <c r="F8"/>
  <c r="D7"/>
  <c r="C7"/>
  <c r="F7" s="1"/>
  <c r="G6"/>
  <c r="F6"/>
  <c r="G5"/>
  <c r="F5"/>
  <c r="G4"/>
  <c r="F4"/>
  <c r="G25" l="1"/>
  <c r="G10"/>
  <c r="G7"/>
  <c r="G13"/>
  <c r="F25"/>
  <c r="C29" i="1"/>
  <c r="F21" i="58"/>
  <c r="G21"/>
  <c r="C27"/>
  <c r="C28"/>
  <c r="D25" i="57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F10" s="1"/>
  <c r="G9"/>
  <c r="F9"/>
  <c r="G8"/>
  <c r="F8"/>
  <c r="D7"/>
  <c r="C7"/>
  <c r="G6"/>
  <c r="F6"/>
  <c r="G5"/>
  <c r="F5"/>
  <c r="G4"/>
  <c r="F4"/>
  <c r="F7" l="1"/>
  <c r="F13"/>
  <c r="F25"/>
  <c r="G7"/>
  <c r="F21"/>
  <c r="G25"/>
  <c r="G13"/>
  <c r="G10"/>
  <c r="C29" i="58"/>
  <c r="C27" i="57"/>
  <c r="G21"/>
  <c r="C28"/>
  <c r="C29" l="1"/>
</calcChain>
</file>

<file path=xl/sharedStrings.xml><?xml version="1.0" encoding="utf-8"?>
<sst xmlns="http://schemas.openxmlformats.org/spreadsheetml/2006/main" count="527" uniqueCount="76">
  <si>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</si>
  <si>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</si>
  <si>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</si>
  <si>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</si>
  <si>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</si>
  <si>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</si>
  <si>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</si>
  <si>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</si>
  <si>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</si>
  <si>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</si>
  <si>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</si>
  <si>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</si>
  <si>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</si>
  <si>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</si>
  <si>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</si>
  <si>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</si>
  <si>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</si>
  <si>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</si>
  <si>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</si>
  <si>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</si>
  <si>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</si>
  <si>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</si>
  <si>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</si>
  <si>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</si>
  <si>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</si>
  <si>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</si>
  <si>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</si>
  <si>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</si>
  <si>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</si>
  <si>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</si>
  <si>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</si>
  <si>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</si>
  <si>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</si>
  <si>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</si>
  <si>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</si>
  <si>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</si>
  <si>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</si>
  <si>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</si>
  <si>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</si>
  <si>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</si>
  <si>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</si>
  <si>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</si>
  <si>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</si>
  <si>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</si>
  <si>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</si>
  <si>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</si>
  <si>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</si>
  <si>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</si>
  <si>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</si>
  <si>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</si>
  <si>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</si>
  <si>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</si>
  <si>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</si>
  <si>
    <t>TOTAL DE CARGOS LOTADOS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</si>
  <si>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</si>
  <si>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% Lotados</t>
  </si>
  <si>
    <t>Vagos</t>
  </si>
  <si>
    <t>Lotados</t>
  </si>
  <si>
    <t>Existentes</t>
  </si>
  <si>
    <t>Categoria Funcional</t>
  </si>
  <si>
    <t>Cargos Existentes</t>
  </si>
  <si>
    <t>Cargos Ocupados</t>
  </si>
  <si>
    <t>Cargos Vagos</t>
  </si>
  <si>
    <t>CARGOS COMISSIONADOS</t>
  </si>
  <si>
    <t>Total</t>
  </si>
  <si>
    <t>FONTE: Diretoria de Gestão de Pessoas (DGP) &gt; RA_Quadro_Pessoal.rpt</t>
  </si>
  <si>
    <t>NIVEL MEDIO (ONM, AUC)</t>
  </si>
  <si>
    <t>NIVEL BASICO( ONB, MOO)</t>
  </si>
  <si>
    <t>%Cargos Ocupados</t>
  </si>
  <si>
    <t>Distribuição %Cargos Ocupados</t>
  </si>
  <si>
    <t>Servidores de Outros órgãos a Disposição do TCE</t>
  </si>
  <si>
    <t>Servidores do TCE a Disposição de Outros órgãos</t>
  </si>
  <si>
    <t>NIVEL SUPERIOR (ONS, AFC, TAC)</t>
  </si>
  <si>
    <t>OCUPAÇÃO DE NÍVEL BÁSICO - ONB (em extinção)</t>
  </si>
  <si>
    <t>MOTORISTA OFICIAL - MOO (em extinção)</t>
  </si>
  <si>
    <r>
      <t xml:space="preserve">NIVEL BASICO( ONB, MOO) </t>
    </r>
    <r>
      <rPr>
        <sz val="11"/>
        <color rgb="FFFF0000"/>
        <rFont val="Calibri"/>
        <family val="2"/>
        <scheme val="minor"/>
      </rPr>
      <t>em extinção</t>
    </r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</si>
</sst>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  <xf numFmtId="0" fontId="5" fillId="0" borderId="31" xfId="0" applyFont="1" applyBorder="1" applyAlignment="1">
      <alignment horizontal="right" vertical="center" indent="2"/>
    </xf>
    <xf numFmtId="49" fontId="1" fillId="0" borderId="9" xfId="0" applyNumberFormat="1" applyFont="1" applyFill="1" applyBorder="1"/>
    <xf numFmtId="49" fontId="2" fillId="6" borderId="24" xfId="0" applyNumberFormat="1" applyFont="1" applyFill="1" applyBorder="1" applyAlignment="1">
      <alignment horizontal="center" vertical="center"/>
    </xf>
    <xf numFmtId="49" fontId="2" fillId="6" borderId="34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/>
    <xf numFmtId="49" fontId="2" fillId="6" borderId="26" xfId="0" applyNumberFormat="1" applyFont="1" applyFill="1" applyBorder="1" applyAlignment="1"/>
    <xf numFmtId="49" fontId="2" fillId="6" borderId="2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2" fontId="1" fillId="0" borderId="0" xfId="0" applyNumberFormat="1" applyFont="1"/>
    <xf numFmtId="49" fontId="2" fillId="6" borderId="3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27" xfId="0" applyFont="1" applyBorder="1"/>
    <xf numFmtId="0" fontId="3" fillId="0" borderId="18" xfId="0" applyFont="1" applyBorder="1" applyAlignment="1">
      <alignment horizontal="right" vertical="center" indent="3"/>
    </xf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indent="2"/>
    </xf>
    <xf numFmtId="2" fontId="1" fillId="0" borderId="11" xfId="0" applyNumberFormat="1" applyFont="1" applyBorder="1"/>
    <xf numFmtId="2" fontId="5" fillId="0" borderId="35" xfId="0" applyNumberFormat="1" applyFont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1" applyNumberFormat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8" borderId="3" xfId="1" applyNumberFormat="1" applyFont="1" applyFill="1" applyBorder="1"/>
    <xf numFmtId="9" fontId="0" fillId="8" borderId="3" xfId="1" applyFont="1" applyFill="1" applyBorder="1"/>
    <xf numFmtId="0" fontId="6" fillId="3" borderId="0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9" fontId="0" fillId="8" borderId="3" xfId="1" applyNumberFormat="1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9" fillId="6" borderId="33" xfId="0" applyNumberFormat="1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316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5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281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5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7-444B-9935-1586ACB2A1F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7-444B-9935-1586ACB2A1FF}"/>
                </c:ext>
              </c:extLst>
            </c:dLbl>
            <c:dLbl>
              <c:idx val="1"/>
              <c:layout>
                <c:manualLayout>
                  <c:x val="-0.12137204847291873"/>
                  <c:y val="0.10256417158905175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7-444B-9935-1586ACB2A1FF}"/>
                </c:ext>
              </c:extLst>
            </c:dLbl>
            <c:dLbl>
              <c:idx val="2"/>
              <c:layout>
                <c:manualLayout>
                  <c:x val="-0.1248900788634381"/>
                  <c:y val="9.7933407508632818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7-444B-9935-1586ACB2A1F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D7-444B-9935-1586ACB2A1FF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0-4203-8B91-EDC8D8B96862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0-4203-8B91-EDC8D8B96862}"/>
                </c:ext>
              </c:extLst>
            </c:dLbl>
            <c:dLbl>
              <c:idx val="1"/>
              <c:layout>
                <c:manualLayout>
                  <c:x val="-0.12137204847291873"/>
                  <c:y val="0.10256417158905175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0-4203-8B91-EDC8D8B96862}"/>
                </c:ext>
              </c:extLst>
            </c:dLbl>
            <c:dLbl>
              <c:idx val="2"/>
              <c:layout>
                <c:manualLayout>
                  <c:x val="-0.1248900788634381"/>
                  <c:y val="9.7933407508632818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0-4203-8B91-EDC8D8B96862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B0-4203-8B91-EDC8D8B96862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78"/>
                  <c:y val="0.10256417158905186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16"/>
                  <c:y val="9.7933407508633218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63" footer="0.3149606200000016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JULHO!$A$30:$A$32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JULHO!$B$30:$B$32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83"/>
                  <c:y val="0.10256417158905191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18"/>
                  <c:y val="9.7933407508633403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JULHO!$A$30:$A$32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JULHO!$C$30:$C$32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JULHO!$J$2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JULHO!$K$2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JULHO!$K$3:$K$8</c:f>
              <c:numCache>
                <c:formatCode>General</c:formatCode>
                <c:ptCount val="6"/>
                <c:pt idx="0">
                  <c:v>310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465</c:v>
                </c:pt>
              </c:numCache>
            </c:numRef>
          </c:val>
        </c:ser>
        <c:axId val="112268416"/>
        <c:axId val="112269952"/>
      </c:barChart>
      <c:catAx>
        <c:axId val="112268416"/>
        <c:scaling>
          <c:orientation val="minMax"/>
        </c:scaling>
        <c:axPos val="b"/>
        <c:tickLblPos val="nextTo"/>
        <c:crossAx val="112269952"/>
        <c:crosses val="autoZero"/>
        <c:auto val="1"/>
        <c:lblAlgn val="ctr"/>
        <c:lblOffset val="100"/>
      </c:catAx>
      <c:valAx>
        <c:axId val="112269952"/>
        <c:scaling>
          <c:orientation val="minMax"/>
        </c:scaling>
        <c:axPos val="l"/>
        <c:majorGridlines/>
        <c:numFmt formatCode="General" sourceLinked="1"/>
        <c:tickLblPos val="nextTo"/>
        <c:crossAx val="1122684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15E-2"/>
          <c:y val="0.18315897658297309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JULHO!$I$3:$I$7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JULHO!$N$3:$N$7</c:f>
              <c:numCache>
                <c:formatCode>0%</c:formatCode>
                <c:ptCount val="5"/>
                <c:pt idx="0">
                  <c:v>0.66666666666666663</c:v>
                </c:pt>
                <c:pt idx="1">
                  <c:v>8.1720430107526887E-2</c:v>
                </c:pt>
                <c:pt idx="2">
                  <c:v>4.3010752688172046E-2</c:v>
                </c:pt>
                <c:pt idx="3">
                  <c:v>0.18709677419354839</c:v>
                </c:pt>
                <c:pt idx="4">
                  <c:v>2.1505376344086023E-2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64" footer="0.3149606200000006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AGOSTO!$J$2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AGOSTO!$K$2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AGOSTO!$K$3:$K$8</c:f>
              <c:numCache>
                <c:formatCode>General</c:formatCode>
                <c:ptCount val="6"/>
                <c:pt idx="0">
                  <c:v>305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460</c:v>
                </c:pt>
              </c:numCache>
            </c:numRef>
          </c:val>
        </c:ser>
        <c:axId val="112382720"/>
        <c:axId val="112384256"/>
      </c:barChart>
      <c:catAx>
        <c:axId val="112382720"/>
        <c:scaling>
          <c:orientation val="minMax"/>
        </c:scaling>
        <c:axPos val="b"/>
        <c:tickLblPos val="nextTo"/>
        <c:crossAx val="112384256"/>
        <c:crosses val="autoZero"/>
        <c:auto val="1"/>
        <c:lblAlgn val="ctr"/>
        <c:lblOffset val="100"/>
      </c:catAx>
      <c:valAx>
        <c:axId val="112384256"/>
        <c:scaling>
          <c:orientation val="minMax"/>
        </c:scaling>
        <c:axPos val="l"/>
        <c:majorGridlines/>
        <c:numFmt formatCode="General" sourceLinked="1"/>
        <c:tickLblPos val="nextTo"/>
        <c:crossAx val="11238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233E-2"/>
          <c:y val="0.18315897658297317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AGOSTO!$I$3:$I$7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AGOSTO!$N$3:$N$7</c:f>
              <c:numCache>
                <c:formatCode>0%</c:formatCode>
                <c:ptCount val="5"/>
                <c:pt idx="0">
                  <c:v>0.66304347826086951</c:v>
                </c:pt>
                <c:pt idx="1">
                  <c:v>8.2608695652173908E-2</c:v>
                </c:pt>
                <c:pt idx="2">
                  <c:v>4.3478260869565216E-2</c:v>
                </c:pt>
                <c:pt idx="3">
                  <c:v>0.18913043478260869</c:v>
                </c:pt>
                <c:pt idx="4">
                  <c:v>2.1739130434782608E-2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86" footer="0.3149606200000008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SETEMBRO!$J$2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SETEMBRO!$I$3:$I$8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SETEMBRO!$J$3:$J$8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SETEMBRO!$K$2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SETEMBRO!$I$3:$I$8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SETEMBRO!$K$3:$K$8</c:f>
              <c:numCache>
                <c:formatCode>General</c:formatCode>
                <c:ptCount val="6"/>
                <c:pt idx="0">
                  <c:v>302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457</c:v>
                </c:pt>
              </c:numCache>
            </c:numRef>
          </c:val>
        </c:ser>
        <c:axId val="112460160"/>
        <c:axId val="112461696"/>
      </c:barChart>
      <c:catAx>
        <c:axId val="112460160"/>
        <c:scaling>
          <c:orientation val="minMax"/>
        </c:scaling>
        <c:axPos val="b"/>
        <c:tickLblPos val="nextTo"/>
        <c:crossAx val="112461696"/>
        <c:crosses val="autoZero"/>
        <c:auto val="1"/>
        <c:lblAlgn val="ctr"/>
        <c:lblOffset val="100"/>
      </c:catAx>
      <c:valAx>
        <c:axId val="112461696"/>
        <c:scaling>
          <c:orientation val="minMax"/>
        </c:scaling>
        <c:axPos val="l"/>
        <c:majorGridlines/>
        <c:numFmt formatCode="General" sourceLinked="1"/>
        <c:tickLblPos val="nextTo"/>
        <c:crossAx val="112460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275E-2"/>
          <c:y val="0.18315897658297325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SETEMBRO!$I$3:$I$7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SETEMBRO!$N$3:$N$7</c:f>
              <c:numCache>
                <c:formatCode>0%</c:formatCode>
                <c:ptCount val="5"/>
                <c:pt idx="0">
                  <c:v>0.66083150984682715</c:v>
                </c:pt>
                <c:pt idx="1">
                  <c:v>8.3150984682713341E-2</c:v>
                </c:pt>
                <c:pt idx="2">
                  <c:v>4.3763676148796497E-2</c:v>
                </c:pt>
                <c:pt idx="3">
                  <c:v>0.19037199124726478</c:v>
                </c:pt>
                <c:pt idx="4">
                  <c:v>2.1881838074398249E-2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97" footer="0.3149606200000009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OUTUBRO!$J$2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OUTUBRO!$I$3:$I$8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OUTUBRO!$J$3:$J$8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OUTUBRO!$K$2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OUTUBRO!$I$3:$I$8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OUTUBRO!$K$3:$K$8</c:f>
              <c:numCache>
                <c:formatCode>General</c:formatCode>
                <c:ptCount val="6"/>
                <c:pt idx="0">
                  <c:v>301</c:v>
                </c:pt>
                <c:pt idx="1">
                  <c:v>37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455</c:v>
                </c:pt>
              </c:numCache>
            </c:numRef>
          </c:val>
        </c:ser>
        <c:axId val="115732480"/>
        <c:axId val="115734016"/>
      </c:barChart>
      <c:catAx>
        <c:axId val="115732480"/>
        <c:scaling>
          <c:orientation val="minMax"/>
        </c:scaling>
        <c:axPos val="b"/>
        <c:tickLblPos val="nextTo"/>
        <c:crossAx val="115734016"/>
        <c:crosses val="autoZero"/>
        <c:auto val="1"/>
        <c:lblAlgn val="ctr"/>
        <c:lblOffset val="100"/>
      </c:catAx>
      <c:valAx>
        <c:axId val="115734016"/>
        <c:scaling>
          <c:orientation val="minMax"/>
        </c:scaling>
        <c:axPos val="l"/>
        <c:majorGridlines/>
        <c:numFmt formatCode="General" sourceLinked="1"/>
        <c:tickLblPos val="nextTo"/>
        <c:crossAx val="115732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331E-2"/>
          <c:y val="0.18315897658297331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OUTUBRO!$I$3:$I$7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OUTUBRO!$N$3:$N$7</c:f>
              <c:numCache>
                <c:formatCode>0%</c:formatCode>
                <c:ptCount val="5"/>
                <c:pt idx="0">
                  <c:v>0.66153846153846152</c:v>
                </c:pt>
                <c:pt idx="1">
                  <c:v>8.1318681318681321E-2</c:v>
                </c:pt>
                <c:pt idx="2">
                  <c:v>4.3956043956043959E-2</c:v>
                </c:pt>
                <c:pt idx="3">
                  <c:v>0.1912087912087912</c:v>
                </c:pt>
                <c:pt idx="4">
                  <c:v>2.197802197802198E-2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08" footer="0.314960620000001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76200</xdr:rowOff>
    </xdr:from>
    <xdr:to>
      <xdr:col>6</xdr:col>
      <xdr:colOff>276225</xdr:colOff>
      <xdr:row>47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B4CBB3A-1E7F-41D7-B9A7-376633B8A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D2BEB02-CB8B-4E1E-B34E-DBE7620F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em\Documents\CLAUDIO%20-%20PESSOAL\IBIRAQUERA\projeto%20casa\TAB%2015%20Quadro%20de%20Pessoal%20do%20TCE_6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 refreshError="1"/>
      <sheetData sheetId="1" refreshError="1"/>
      <sheetData sheetId="2">
        <row r="27">
          <cell r="A27" t="str">
            <v>TOTAL DE CARGOS EXISTENTES</v>
          </cell>
          <cell r="C27">
            <v>790</v>
          </cell>
        </row>
        <row r="28">
          <cell r="A28" t="str">
            <v>TOTAL DE CARGOS LOTADOS**</v>
          </cell>
          <cell r="C28">
            <v>475</v>
          </cell>
        </row>
        <row r="29">
          <cell r="A29" t="str">
            <v>TOTAL DE CARGOS VAGOS</v>
          </cell>
          <cell r="C29">
            <v>315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/>
      <sheetData sheetId="3"/>
      <sheetData sheetId="4">
        <row r="27">
          <cell r="A27" t="str">
            <v>TOTAL DE CARGOS EXISTENTES</v>
          </cell>
          <cell r="C27">
            <v>784</v>
          </cell>
        </row>
        <row r="28">
          <cell r="A28" t="str">
            <v>TOTAL DE CARGOS LOTADOS</v>
          </cell>
          <cell r="C28">
            <v>463</v>
          </cell>
        </row>
        <row r="29">
          <cell r="A29" t="str">
            <v>TOTAL DE CARGOS VAGOS</v>
          </cell>
          <cell r="C29">
            <v>321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0" zoomScale="130" zoomScaleNormal="130" workbookViewId="0">
      <selection activeCell="C50" sqref="C5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124" t="s">
        <v>36</v>
      </c>
      <c r="B1" s="124"/>
      <c r="C1" s="124"/>
      <c r="D1" s="124"/>
      <c r="E1" s="124"/>
      <c r="F1" s="124"/>
      <c r="G1" s="124"/>
    </row>
    <row r="2" spans="1:7" ht="15" customHeight="1" thickBot="1">
      <c r="A2" s="125" t="s">
        <v>35</v>
      </c>
      <c r="B2" s="126"/>
      <c r="C2" s="127" t="s">
        <v>34</v>
      </c>
      <c r="D2" s="129" t="s">
        <v>33</v>
      </c>
      <c r="E2" s="129"/>
      <c r="F2" s="127" t="s">
        <v>32</v>
      </c>
      <c r="G2" s="130" t="s">
        <v>31</v>
      </c>
    </row>
    <row r="3" spans="1:7" ht="15.75" thickBot="1">
      <c r="A3" s="34" t="s">
        <v>30</v>
      </c>
      <c r="B3" s="20" t="s">
        <v>29</v>
      </c>
      <c r="C3" s="128"/>
      <c r="D3" s="129"/>
      <c r="E3" s="129"/>
      <c r="F3" s="128"/>
      <c r="G3" s="130"/>
    </row>
    <row r="4" spans="1:7">
      <c r="A4" s="114" t="s">
        <v>28</v>
      </c>
      <c r="B4" s="19" t="s">
        <v>27</v>
      </c>
      <c r="C4" s="5">
        <v>450</v>
      </c>
      <c r="D4" s="115">
        <v>308</v>
      </c>
      <c r="E4" s="116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114"/>
      <c r="B5" s="19" t="s">
        <v>26</v>
      </c>
      <c r="C5" s="5">
        <v>8</v>
      </c>
      <c r="D5" s="117">
        <v>3</v>
      </c>
      <c r="E5" s="118"/>
      <c r="F5" s="5">
        <f t="shared" si="0"/>
        <v>5</v>
      </c>
      <c r="G5" s="9">
        <f t="shared" si="1"/>
        <v>37.5</v>
      </c>
    </row>
    <row r="6" spans="1:7">
      <c r="A6" s="111"/>
      <c r="B6" s="15" t="s">
        <v>25</v>
      </c>
      <c r="C6" s="5">
        <v>90</v>
      </c>
      <c r="D6" s="89">
        <v>12</v>
      </c>
      <c r="E6" s="90"/>
      <c r="F6" s="5">
        <f t="shared" si="0"/>
        <v>78</v>
      </c>
      <c r="G6" s="9">
        <f t="shared" si="1"/>
        <v>13.333333333333334</v>
      </c>
    </row>
    <row r="7" spans="1:7">
      <c r="A7" s="119" t="s">
        <v>4</v>
      </c>
      <c r="B7" s="120"/>
      <c r="C7" s="7">
        <f>SUM(C4:C6)</f>
        <v>548</v>
      </c>
      <c r="D7" s="121">
        <f>SUM(D4:E6)</f>
        <v>323</v>
      </c>
      <c r="E7" s="122"/>
      <c r="F7" s="7">
        <f t="shared" si="0"/>
        <v>225</v>
      </c>
      <c r="G7" s="17">
        <f t="shared" si="1"/>
        <v>58.941605839416056</v>
      </c>
    </row>
    <row r="8" spans="1:7">
      <c r="A8" s="110" t="s">
        <v>24</v>
      </c>
      <c r="B8" s="18" t="s">
        <v>23</v>
      </c>
      <c r="C8" s="5">
        <v>5</v>
      </c>
      <c r="D8" s="112">
        <v>2</v>
      </c>
      <c r="E8" s="113"/>
      <c r="F8" s="5">
        <f t="shared" si="0"/>
        <v>3</v>
      </c>
      <c r="G8" s="9">
        <f t="shared" si="1"/>
        <v>40</v>
      </c>
    </row>
    <row r="9" spans="1:7">
      <c r="A9" s="111"/>
      <c r="B9" s="15" t="s">
        <v>22</v>
      </c>
      <c r="C9" s="5">
        <v>100</v>
      </c>
      <c r="D9" s="89">
        <v>40</v>
      </c>
      <c r="E9" s="90"/>
      <c r="F9" s="5">
        <f t="shared" si="0"/>
        <v>60</v>
      </c>
      <c r="G9" s="9">
        <f t="shared" si="1"/>
        <v>40</v>
      </c>
    </row>
    <row r="10" spans="1:7">
      <c r="A10" s="120" t="s">
        <v>4</v>
      </c>
      <c r="B10" s="123"/>
      <c r="C10" s="7">
        <f>SUM(C8:C9)</f>
        <v>105</v>
      </c>
      <c r="D10" s="121">
        <f>SUM(D8:E9)</f>
        <v>42</v>
      </c>
      <c r="E10" s="122"/>
      <c r="F10" s="7">
        <f t="shared" si="0"/>
        <v>63</v>
      </c>
      <c r="G10" s="17">
        <f t="shared" si="1"/>
        <v>40</v>
      </c>
    </row>
    <row r="11" spans="1:7">
      <c r="A11" s="110" t="s">
        <v>21</v>
      </c>
      <c r="B11" s="16" t="s">
        <v>20</v>
      </c>
      <c r="C11" s="5">
        <v>22</v>
      </c>
      <c r="D11" s="112">
        <v>11</v>
      </c>
      <c r="E11" s="113"/>
      <c r="F11" s="5">
        <f t="shared" si="0"/>
        <v>11</v>
      </c>
      <c r="G11" s="9">
        <f t="shared" si="1"/>
        <v>50</v>
      </c>
    </row>
    <row r="12" spans="1:7">
      <c r="A12" s="111"/>
      <c r="B12" s="15" t="s">
        <v>19</v>
      </c>
      <c r="C12" s="5">
        <v>15</v>
      </c>
      <c r="D12" s="89">
        <v>9</v>
      </c>
      <c r="E12" s="90"/>
      <c r="F12" s="5">
        <f t="shared" si="0"/>
        <v>6</v>
      </c>
      <c r="G12" s="9">
        <f t="shared" si="1"/>
        <v>60</v>
      </c>
    </row>
    <row r="13" spans="1:7" ht="15.75" thickBot="1">
      <c r="A13" s="91" t="s">
        <v>4</v>
      </c>
      <c r="B13" s="92"/>
      <c r="C13" s="14">
        <f>SUM(C11:C12)</f>
        <v>37</v>
      </c>
      <c r="D13" s="106">
        <f>SUM(D11:E12)</f>
        <v>20</v>
      </c>
      <c r="E13" s="107"/>
      <c r="F13" s="7">
        <f t="shared" si="0"/>
        <v>17</v>
      </c>
      <c r="G13" s="13">
        <f t="shared" si="1"/>
        <v>54.054054054054056</v>
      </c>
    </row>
    <row r="14" spans="1:7" ht="23.25" thickBot="1">
      <c r="A14" s="108" t="s">
        <v>18</v>
      </c>
      <c r="B14" s="109"/>
      <c r="C14" s="109"/>
      <c r="D14" s="35" t="s">
        <v>17</v>
      </c>
      <c r="E14" s="21" t="s">
        <v>16</v>
      </c>
      <c r="F14" s="22"/>
      <c r="G14" s="23"/>
    </row>
    <row r="15" spans="1:7">
      <c r="A15" s="102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102" t="s">
        <v>14</v>
      </c>
      <c r="B17" s="10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102" t="s">
        <v>13</v>
      </c>
      <c r="B18" s="10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102" t="s">
        <v>12</v>
      </c>
      <c r="B19" s="10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87" t="s">
        <v>11</v>
      </c>
      <c r="B20" s="88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91" t="s">
        <v>4</v>
      </c>
      <c r="B21" s="92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01" t="s">
        <v>10</v>
      </c>
      <c r="B22" s="101"/>
      <c r="C22" s="101"/>
      <c r="D22" s="101"/>
      <c r="E22" s="101"/>
      <c r="F22" s="101"/>
      <c r="G22" s="101"/>
      <c r="J22" s="25"/>
    </row>
    <row r="23" spans="1:10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3"/>
        <v>100</v>
      </c>
    </row>
    <row r="24" spans="1:10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10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96" t="s">
        <v>2</v>
      </c>
      <c r="B27" s="97"/>
      <c r="C27" s="4">
        <f>SUM(C25,C21,C13,C10,C7)</f>
        <v>790</v>
      </c>
      <c r="D27" s="98"/>
      <c r="E27" s="98"/>
      <c r="F27" s="98"/>
      <c r="G27" s="99"/>
      <c r="I27" s="3"/>
    </row>
    <row r="28" spans="1:10" ht="15.75">
      <c r="A28" s="100" t="s">
        <v>38</v>
      </c>
      <c r="B28" s="97"/>
      <c r="C28" s="4">
        <f>SUM(D7,D10,D13,D21,E21,D25)</f>
        <v>483</v>
      </c>
      <c r="D28" s="98"/>
      <c r="E28" s="98"/>
      <c r="F28" s="98"/>
      <c r="G28" s="99"/>
      <c r="I28" s="3"/>
    </row>
    <row r="29" spans="1:10" ht="16.5" thickBot="1">
      <c r="A29" s="100" t="s">
        <v>1</v>
      </c>
      <c r="B29" s="97"/>
      <c r="C29" s="4">
        <f>C27-C28</f>
        <v>307</v>
      </c>
      <c r="D29" s="98"/>
      <c r="E29" s="98"/>
      <c r="F29" s="98"/>
      <c r="G29" s="99"/>
      <c r="I29" s="3"/>
    </row>
    <row r="30" spans="1:10" ht="15.75" thickBot="1">
      <c r="A30" s="101" t="s">
        <v>7</v>
      </c>
      <c r="B30" s="101"/>
      <c r="C30" s="101"/>
      <c r="D30" s="101"/>
      <c r="E30" s="101"/>
      <c r="F30" s="101"/>
      <c r="G30" s="101"/>
    </row>
    <row r="31" spans="1:10" ht="15.75">
      <c r="A31" s="82" t="s">
        <v>6</v>
      </c>
      <c r="B31" s="82"/>
      <c r="C31" s="33">
        <v>4</v>
      </c>
      <c r="D31" s="26"/>
      <c r="E31" s="27"/>
      <c r="F31" s="28"/>
      <c r="G31" s="29"/>
    </row>
    <row r="32" spans="1:10" ht="15.75">
      <c r="A32" s="82" t="s">
        <v>5</v>
      </c>
      <c r="B32" s="82"/>
      <c r="C32" s="33">
        <v>25</v>
      </c>
      <c r="D32" s="30"/>
      <c r="E32" s="31"/>
      <c r="F32" s="32"/>
      <c r="G32" s="9"/>
    </row>
    <row r="33" spans="1:7" ht="15.75">
      <c r="A33" s="82" t="s">
        <v>40</v>
      </c>
      <c r="B33" s="82"/>
      <c r="C33" s="33">
        <v>16</v>
      </c>
      <c r="D33" s="30"/>
      <c r="E33" s="31"/>
      <c r="F33" s="32"/>
      <c r="G33" s="9"/>
    </row>
    <row r="34" spans="1:7" ht="15.75">
      <c r="A34" s="83" t="s">
        <v>41</v>
      </c>
      <c r="B34" s="83"/>
      <c r="C34" s="33">
        <v>4</v>
      </c>
      <c r="D34" s="30"/>
      <c r="E34" s="31"/>
      <c r="F34" s="32"/>
      <c r="G34" s="9"/>
    </row>
    <row r="35" spans="1:7" ht="12.75" customHeight="1">
      <c r="A35" s="84" t="s">
        <v>0</v>
      </c>
      <c r="B35" s="84"/>
      <c r="C35" s="84"/>
      <c r="D35" s="85"/>
      <c r="E35" s="85"/>
      <c r="F35" s="85"/>
      <c r="G35" s="85"/>
    </row>
    <row r="36" spans="1:7" ht="24.75" customHeight="1">
      <c r="A36" s="86" t="s">
        <v>44</v>
      </c>
      <c r="B36" s="86"/>
      <c r="C36" s="86"/>
      <c r="D36" s="86"/>
      <c r="E36" s="86"/>
      <c r="F36" s="86"/>
      <c r="G36" s="86"/>
    </row>
    <row r="37" spans="1:7">
      <c r="A37" s="80" t="s">
        <v>42</v>
      </c>
      <c r="B37" s="80"/>
      <c r="C37" s="80"/>
      <c r="D37" s="80"/>
      <c r="E37" s="80"/>
      <c r="F37" s="80"/>
      <c r="G37" s="80"/>
    </row>
    <row r="38" spans="1:7">
      <c r="A38" s="80" t="s">
        <v>43</v>
      </c>
      <c r="B38" s="80"/>
      <c r="C38" s="80"/>
      <c r="D38" s="80"/>
      <c r="E38" s="80"/>
      <c r="F38" s="80"/>
      <c r="G38" s="80"/>
    </row>
    <row r="39" spans="1:7">
      <c r="A39" s="81" t="s">
        <v>39</v>
      </c>
      <c r="B39" s="81"/>
      <c r="C39" s="81"/>
      <c r="D39" s="81"/>
      <c r="E39" s="81"/>
      <c r="F39" s="81"/>
      <c r="G39" s="81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D3" zoomScale="382" zoomScaleNormal="382" workbookViewId="0">
      <selection activeCell="E20" sqref="E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124" t="s">
        <v>36</v>
      </c>
      <c r="B1" s="124"/>
      <c r="C1" s="124"/>
      <c r="D1" s="124"/>
      <c r="E1" s="124"/>
      <c r="F1" s="124"/>
      <c r="G1" s="124"/>
    </row>
    <row r="2" spans="1:7" ht="15" customHeight="1" thickBot="1">
      <c r="A2" s="125" t="s">
        <v>35</v>
      </c>
      <c r="B2" s="126"/>
      <c r="C2" s="127" t="s">
        <v>34</v>
      </c>
      <c r="D2" s="129" t="s">
        <v>33</v>
      </c>
      <c r="E2" s="129"/>
      <c r="F2" s="127" t="s">
        <v>32</v>
      </c>
      <c r="G2" s="130" t="s">
        <v>31</v>
      </c>
    </row>
    <row r="3" spans="1:7" ht="15.75" thickBot="1">
      <c r="A3" s="36" t="s">
        <v>30</v>
      </c>
      <c r="B3" s="20" t="s">
        <v>29</v>
      </c>
      <c r="C3" s="128"/>
      <c r="D3" s="129"/>
      <c r="E3" s="129"/>
      <c r="F3" s="128"/>
      <c r="G3" s="130"/>
    </row>
    <row r="4" spans="1:7">
      <c r="A4" s="114" t="s">
        <v>28</v>
      </c>
      <c r="B4" s="19" t="s">
        <v>27</v>
      </c>
      <c r="C4" s="5">
        <v>450</v>
      </c>
      <c r="D4" s="115">
        <v>308</v>
      </c>
      <c r="E4" s="116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114"/>
      <c r="B5" s="19" t="s">
        <v>26</v>
      </c>
      <c r="C5" s="5">
        <v>8</v>
      </c>
      <c r="D5" s="117">
        <v>3</v>
      </c>
      <c r="E5" s="118"/>
      <c r="F5" s="5">
        <f t="shared" si="0"/>
        <v>5</v>
      </c>
      <c r="G5" s="9">
        <f t="shared" si="1"/>
        <v>37.5</v>
      </c>
    </row>
    <row r="6" spans="1:7">
      <c r="A6" s="111"/>
      <c r="B6" s="15" t="s">
        <v>25</v>
      </c>
      <c r="C6" s="5">
        <v>90</v>
      </c>
      <c r="D6" s="89">
        <v>12</v>
      </c>
      <c r="E6" s="90"/>
      <c r="F6" s="5">
        <f t="shared" si="0"/>
        <v>78</v>
      </c>
      <c r="G6" s="9">
        <f t="shared" si="1"/>
        <v>13.333333333333334</v>
      </c>
    </row>
    <row r="7" spans="1:7">
      <c r="A7" s="119" t="s">
        <v>4</v>
      </c>
      <c r="B7" s="120"/>
      <c r="C7" s="7">
        <f>SUM(C4:C6)</f>
        <v>548</v>
      </c>
      <c r="D7" s="121">
        <f>SUM(D4:E6)</f>
        <v>323</v>
      </c>
      <c r="E7" s="122"/>
      <c r="F7" s="7">
        <f t="shared" si="0"/>
        <v>225</v>
      </c>
      <c r="G7" s="17">
        <f t="shared" si="1"/>
        <v>58.941605839416056</v>
      </c>
    </row>
    <row r="8" spans="1:7">
      <c r="A8" s="110" t="s">
        <v>24</v>
      </c>
      <c r="B8" s="18" t="s">
        <v>23</v>
      </c>
      <c r="C8" s="5">
        <v>5</v>
      </c>
      <c r="D8" s="112">
        <v>2</v>
      </c>
      <c r="E8" s="113"/>
      <c r="F8" s="5">
        <f t="shared" si="0"/>
        <v>3</v>
      </c>
      <c r="G8" s="9">
        <f t="shared" si="1"/>
        <v>40</v>
      </c>
    </row>
    <row r="9" spans="1:7">
      <c r="A9" s="111"/>
      <c r="B9" s="15" t="s">
        <v>22</v>
      </c>
      <c r="C9" s="5">
        <v>100</v>
      </c>
      <c r="D9" s="89">
        <v>40</v>
      </c>
      <c r="E9" s="90"/>
      <c r="F9" s="5">
        <f t="shared" si="0"/>
        <v>60</v>
      </c>
      <c r="G9" s="9">
        <f t="shared" si="1"/>
        <v>40</v>
      </c>
    </row>
    <row r="10" spans="1:7">
      <c r="A10" s="120" t="s">
        <v>4</v>
      </c>
      <c r="B10" s="123"/>
      <c r="C10" s="7">
        <f>SUM(C8:C9)</f>
        <v>105</v>
      </c>
      <c r="D10" s="121">
        <f>SUM(D8:E9)</f>
        <v>42</v>
      </c>
      <c r="E10" s="122"/>
      <c r="F10" s="7">
        <f t="shared" si="0"/>
        <v>63</v>
      </c>
      <c r="G10" s="17">
        <f t="shared" si="1"/>
        <v>40</v>
      </c>
    </row>
    <row r="11" spans="1:7">
      <c r="A11" s="110" t="s">
        <v>21</v>
      </c>
      <c r="B11" s="16" t="s">
        <v>20</v>
      </c>
      <c r="C11" s="5">
        <v>22</v>
      </c>
      <c r="D11" s="112">
        <v>11</v>
      </c>
      <c r="E11" s="113"/>
      <c r="F11" s="5">
        <f t="shared" si="0"/>
        <v>11</v>
      </c>
      <c r="G11" s="9">
        <f t="shared" si="1"/>
        <v>50</v>
      </c>
    </row>
    <row r="12" spans="1:7">
      <c r="A12" s="111"/>
      <c r="B12" s="15" t="s">
        <v>19</v>
      </c>
      <c r="C12" s="5">
        <v>15</v>
      </c>
      <c r="D12" s="89">
        <v>9</v>
      </c>
      <c r="E12" s="90"/>
      <c r="F12" s="5">
        <f t="shared" si="0"/>
        <v>6</v>
      </c>
      <c r="G12" s="9">
        <f t="shared" si="1"/>
        <v>60</v>
      </c>
    </row>
    <row r="13" spans="1:7" ht="15.75" thickBot="1">
      <c r="A13" s="91" t="s">
        <v>4</v>
      </c>
      <c r="B13" s="92"/>
      <c r="C13" s="14">
        <f>SUM(C11:C12)</f>
        <v>37</v>
      </c>
      <c r="D13" s="106">
        <f>SUM(D11:E12)</f>
        <v>20</v>
      </c>
      <c r="E13" s="107"/>
      <c r="F13" s="7">
        <f t="shared" si="0"/>
        <v>17</v>
      </c>
      <c r="G13" s="13">
        <f t="shared" si="1"/>
        <v>54.054054054054056</v>
      </c>
    </row>
    <row r="14" spans="1:7" ht="23.25" thickBot="1">
      <c r="A14" s="108" t="s">
        <v>18</v>
      </c>
      <c r="B14" s="109"/>
      <c r="C14" s="109"/>
      <c r="D14" s="37" t="s">
        <v>17</v>
      </c>
      <c r="E14" s="21" t="s">
        <v>16</v>
      </c>
      <c r="F14" s="22"/>
      <c r="G14" s="23"/>
    </row>
    <row r="15" spans="1:7">
      <c r="A15" s="102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102" t="s">
        <v>14</v>
      </c>
      <c r="B17" s="10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102" t="s">
        <v>13</v>
      </c>
      <c r="B18" s="10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102" t="s">
        <v>12</v>
      </c>
      <c r="B19" s="103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>
      <c r="A20" s="87" t="s">
        <v>11</v>
      </c>
      <c r="B20" s="88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91" t="s">
        <v>4</v>
      </c>
      <c r="B21" s="92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01" t="s">
        <v>10</v>
      </c>
      <c r="B22" s="101"/>
      <c r="C22" s="101"/>
      <c r="D22" s="101"/>
      <c r="E22" s="101"/>
      <c r="F22" s="101"/>
      <c r="G22" s="101"/>
      <c r="J22" s="25"/>
    </row>
    <row r="23" spans="1:10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3"/>
        <v>100</v>
      </c>
    </row>
    <row r="24" spans="1:10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10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96" t="s">
        <v>2</v>
      </c>
      <c r="B27" s="97"/>
      <c r="C27" s="4">
        <f>SUM(C25,C21,C13,C10,C7)</f>
        <v>790</v>
      </c>
      <c r="D27" s="98"/>
      <c r="E27" s="98"/>
      <c r="F27" s="98"/>
      <c r="G27" s="99"/>
      <c r="I27" s="3"/>
    </row>
    <row r="28" spans="1:10" ht="15.75">
      <c r="A28" s="100" t="s">
        <v>38</v>
      </c>
      <c r="B28" s="97"/>
      <c r="C28" s="4">
        <f>SUM(D7,D10,D13,D21,E21,D25)</f>
        <v>483</v>
      </c>
      <c r="D28" s="98"/>
      <c r="E28" s="98"/>
      <c r="F28" s="98"/>
      <c r="G28" s="99"/>
      <c r="I28" s="3"/>
    </row>
    <row r="29" spans="1:10" ht="16.5" thickBot="1">
      <c r="A29" s="100" t="s">
        <v>1</v>
      </c>
      <c r="B29" s="97"/>
      <c r="C29" s="4">
        <f>C27-C28</f>
        <v>307</v>
      </c>
      <c r="D29" s="98"/>
      <c r="E29" s="98"/>
      <c r="F29" s="98"/>
      <c r="G29" s="99"/>
      <c r="I29" s="3"/>
    </row>
    <row r="30" spans="1:10" ht="15.75" thickBot="1">
      <c r="A30" s="101" t="s">
        <v>7</v>
      </c>
      <c r="B30" s="101"/>
      <c r="C30" s="101"/>
      <c r="D30" s="101"/>
      <c r="E30" s="101"/>
      <c r="F30" s="101"/>
      <c r="G30" s="101"/>
    </row>
    <row r="31" spans="1:10" ht="15.75">
      <c r="A31" s="82" t="s">
        <v>6</v>
      </c>
      <c r="B31" s="82"/>
      <c r="C31" s="33">
        <v>7</v>
      </c>
      <c r="D31" s="26"/>
      <c r="E31" s="27"/>
      <c r="F31" s="28"/>
      <c r="G31" s="29"/>
    </row>
    <row r="32" spans="1:10" ht="15.75">
      <c r="A32" s="82" t="s">
        <v>5</v>
      </c>
      <c r="B32" s="82"/>
      <c r="C32" s="33">
        <v>25</v>
      </c>
      <c r="D32" s="30"/>
      <c r="E32" s="31"/>
      <c r="F32" s="32"/>
      <c r="G32" s="9"/>
    </row>
    <row r="33" spans="1:7" ht="15.75">
      <c r="A33" s="82" t="s">
        <v>40</v>
      </c>
      <c r="B33" s="82"/>
      <c r="C33" s="33">
        <v>17</v>
      </c>
      <c r="D33" s="30"/>
      <c r="E33" s="31"/>
      <c r="F33" s="32"/>
      <c r="G33" s="9"/>
    </row>
    <row r="34" spans="1:7" ht="15.75">
      <c r="A34" s="83" t="s">
        <v>41</v>
      </c>
      <c r="B34" s="83"/>
      <c r="C34" s="33">
        <v>4</v>
      </c>
      <c r="D34" s="30"/>
      <c r="E34" s="31"/>
      <c r="F34" s="32"/>
      <c r="G34" s="9"/>
    </row>
    <row r="35" spans="1:7" ht="12.75" customHeight="1">
      <c r="A35" s="84" t="s">
        <v>0</v>
      </c>
      <c r="B35" s="84"/>
      <c r="C35" s="84"/>
      <c r="D35" s="85"/>
      <c r="E35" s="85"/>
      <c r="F35" s="85"/>
      <c r="G35" s="85"/>
    </row>
    <row r="36" spans="1:7" ht="24.75" customHeight="1">
      <c r="A36" s="86" t="s">
        <v>45</v>
      </c>
      <c r="B36" s="86"/>
      <c r="C36" s="86"/>
      <c r="D36" s="86"/>
      <c r="E36" s="86"/>
      <c r="F36" s="86"/>
      <c r="G36" s="86"/>
    </row>
    <row r="37" spans="1:7">
      <c r="A37" s="80" t="s">
        <v>42</v>
      </c>
      <c r="B37" s="80"/>
      <c r="C37" s="80"/>
      <c r="D37" s="80"/>
      <c r="E37" s="80"/>
      <c r="F37" s="80"/>
      <c r="G37" s="80"/>
    </row>
    <row r="38" spans="1:7">
      <c r="A38" s="80" t="s">
        <v>43</v>
      </c>
      <c r="B38" s="80"/>
      <c r="C38" s="80"/>
      <c r="D38" s="80"/>
      <c r="E38" s="80"/>
      <c r="F38" s="80"/>
      <c r="G38" s="80"/>
    </row>
    <row r="39" spans="1:7">
      <c r="A39" s="81" t="s">
        <v>39</v>
      </c>
      <c r="B39" s="81"/>
      <c r="C39" s="81"/>
      <c r="D39" s="81"/>
      <c r="E39" s="81"/>
      <c r="F39" s="81"/>
      <c r="G39" s="81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opLeftCell="D2" zoomScale="304" zoomScaleNormal="304" workbookViewId="0">
      <selection activeCell="I35" sqref="I35"/>
    </sheetView>
  </sheetViews>
  <sheetFormatPr defaultRowHeight="1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>
      <c r="A1" s="124" t="s">
        <v>36</v>
      </c>
      <c r="B1" s="124"/>
      <c r="C1" s="124"/>
      <c r="D1" s="124"/>
      <c r="E1" s="124"/>
      <c r="F1" s="124"/>
      <c r="G1" s="124"/>
    </row>
    <row r="2" spans="1:7" ht="15.75" thickBot="1">
      <c r="A2" s="134" t="s">
        <v>35</v>
      </c>
      <c r="B2" s="135"/>
      <c r="C2" s="136" t="s">
        <v>46</v>
      </c>
      <c r="D2" s="136" t="s">
        <v>47</v>
      </c>
      <c r="E2" s="136"/>
      <c r="F2" s="137" t="s">
        <v>48</v>
      </c>
      <c r="G2" s="139" t="s">
        <v>49</v>
      </c>
    </row>
    <row r="3" spans="1:7" ht="15.75" thickBot="1">
      <c r="A3" s="42" t="s">
        <v>30</v>
      </c>
      <c r="B3" s="40" t="s">
        <v>29</v>
      </c>
      <c r="C3" s="136"/>
      <c r="D3" s="136"/>
      <c r="E3" s="136"/>
      <c r="F3" s="138"/>
      <c r="G3" s="139"/>
    </row>
    <row r="4" spans="1:7">
      <c r="A4" s="114" t="s">
        <v>28</v>
      </c>
      <c r="B4" s="19" t="s">
        <v>27</v>
      </c>
      <c r="C4" s="5">
        <v>450</v>
      </c>
      <c r="D4" s="115">
        <v>302</v>
      </c>
      <c r="E4" s="116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114"/>
      <c r="B5" s="19" t="s">
        <v>26</v>
      </c>
      <c r="C5" s="5">
        <v>8</v>
      </c>
      <c r="D5" s="117">
        <v>3</v>
      </c>
      <c r="E5" s="118"/>
      <c r="F5" s="5">
        <f t="shared" si="0"/>
        <v>5</v>
      </c>
      <c r="G5" s="9">
        <f t="shared" si="1"/>
        <v>37.5</v>
      </c>
    </row>
    <row r="6" spans="1:7">
      <c r="A6" s="111"/>
      <c r="B6" s="15" t="s">
        <v>25</v>
      </c>
      <c r="C6" s="5">
        <v>90</v>
      </c>
      <c r="D6" s="89">
        <v>11</v>
      </c>
      <c r="E6" s="90"/>
      <c r="F6" s="5">
        <f t="shared" si="0"/>
        <v>79</v>
      </c>
      <c r="G6" s="9">
        <f t="shared" si="1"/>
        <v>12.222222222222221</v>
      </c>
    </row>
    <row r="7" spans="1:7">
      <c r="A7" s="119" t="s">
        <v>4</v>
      </c>
      <c r="B7" s="120"/>
      <c r="C7" s="7">
        <f>SUM(C4:C6)</f>
        <v>548</v>
      </c>
      <c r="D7" s="121">
        <f>SUM(D4:E6)</f>
        <v>316</v>
      </c>
      <c r="E7" s="122"/>
      <c r="F7" s="7">
        <f t="shared" si="0"/>
        <v>232</v>
      </c>
      <c r="G7" s="17">
        <f t="shared" si="1"/>
        <v>57.664233576642332</v>
      </c>
    </row>
    <row r="8" spans="1:7">
      <c r="A8" s="110" t="s">
        <v>24</v>
      </c>
      <c r="B8" s="18" t="s">
        <v>23</v>
      </c>
      <c r="C8" s="5">
        <v>5</v>
      </c>
      <c r="D8" s="112">
        <v>2</v>
      </c>
      <c r="E8" s="113"/>
      <c r="F8" s="5">
        <f t="shared" si="0"/>
        <v>3</v>
      </c>
      <c r="G8" s="9">
        <f t="shared" si="1"/>
        <v>40</v>
      </c>
    </row>
    <row r="9" spans="1:7">
      <c r="A9" s="111"/>
      <c r="B9" s="15" t="s">
        <v>22</v>
      </c>
      <c r="C9" s="5">
        <v>100</v>
      </c>
      <c r="D9" s="89">
        <v>39</v>
      </c>
      <c r="E9" s="90"/>
      <c r="F9" s="5">
        <f t="shared" si="0"/>
        <v>61</v>
      </c>
      <c r="G9" s="9">
        <f t="shared" si="1"/>
        <v>39</v>
      </c>
    </row>
    <row r="10" spans="1:7">
      <c r="A10" s="120" t="s">
        <v>4</v>
      </c>
      <c r="B10" s="123"/>
      <c r="C10" s="7">
        <f>SUM(C8:C9)</f>
        <v>105</v>
      </c>
      <c r="D10" s="121">
        <f>SUM(D8:E9)</f>
        <v>41</v>
      </c>
      <c r="E10" s="122"/>
      <c r="F10" s="7">
        <f t="shared" si="0"/>
        <v>64</v>
      </c>
      <c r="G10" s="17">
        <f t="shared" si="1"/>
        <v>39.047619047619051</v>
      </c>
    </row>
    <row r="11" spans="1:7">
      <c r="A11" s="110" t="s">
        <v>21</v>
      </c>
      <c r="B11" s="16" t="s">
        <v>20</v>
      </c>
      <c r="C11" s="5">
        <v>22</v>
      </c>
      <c r="D11" s="112">
        <v>11</v>
      </c>
      <c r="E11" s="113"/>
      <c r="F11" s="5">
        <f t="shared" si="0"/>
        <v>11</v>
      </c>
      <c r="G11" s="9">
        <f t="shared" si="1"/>
        <v>50</v>
      </c>
    </row>
    <row r="12" spans="1:7">
      <c r="A12" s="111"/>
      <c r="B12" s="15" t="s">
        <v>19</v>
      </c>
      <c r="C12" s="5">
        <v>15</v>
      </c>
      <c r="D12" s="89">
        <v>9</v>
      </c>
      <c r="E12" s="90"/>
      <c r="F12" s="5">
        <f t="shared" si="0"/>
        <v>6</v>
      </c>
      <c r="G12" s="9">
        <f t="shared" si="1"/>
        <v>60</v>
      </c>
    </row>
    <row r="13" spans="1:7" ht="15.75" thickBot="1">
      <c r="A13" s="91" t="s">
        <v>4</v>
      </c>
      <c r="B13" s="92"/>
      <c r="C13" s="14">
        <f>SUM(C11:C12)</f>
        <v>37</v>
      </c>
      <c r="D13" s="106">
        <f>SUM(D11:E12)</f>
        <v>20</v>
      </c>
      <c r="E13" s="107"/>
      <c r="F13" s="7">
        <f t="shared" si="0"/>
        <v>17</v>
      </c>
      <c r="G13" s="13">
        <f t="shared" si="1"/>
        <v>54.054054054054056</v>
      </c>
    </row>
    <row r="14" spans="1:7" ht="23.25" thickBot="1">
      <c r="A14" s="132" t="s">
        <v>18</v>
      </c>
      <c r="B14" s="133"/>
      <c r="C14" s="133"/>
      <c r="D14" s="41" t="s">
        <v>17</v>
      </c>
      <c r="E14" s="21" t="s">
        <v>16</v>
      </c>
      <c r="F14" s="22"/>
      <c r="G14" s="23"/>
    </row>
    <row r="15" spans="1:7">
      <c r="A15" s="102" t="s">
        <v>37</v>
      </c>
      <c r="B15" s="103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2" t="s">
        <v>14</v>
      </c>
      <c r="B17" s="10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102" t="s">
        <v>13</v>
      </c>
      <c r="B18" s="10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2" t="s">
        <v>12</v>
      </c>
      <c r="B19" s="103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>
      <c r="A20" s="87" t="s">
        <v>11</v>
      </c>
      <c r="B20" s="88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>
      <c r="A21" s="91" t="s">
        <v>4</v>
      </c>
      <c r="B21" s="92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7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3"/>
        <v>100</v>
      </c>
    </row>
    <row r="24" spans="1:7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7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7" ht="19.5" thickBot="1">
      <c r="A26" s="95" t="s">
        <v>3</v>
      </c>
      <c r="B26" s="95"/>
      <c r="C26" s="95"/>
      <c r="D26" s="95"/>
      <c r="E26" s="95"/>
      <c r="F26" s="95"/>
      <c r="G26" s="95"/>
    </row>
    <row r="27" spans="1:7" ht="15.75">
      <c r="A27" s="96" t="s">
        <v>2</v>
      </c>
      <c r="B27" s="97"/>
      <c r="C27" s="4">
        <f>SUM(C25,C21,C13,C10,C7)</f>
        <v>790</v>
      </c>
      <c r="D27" s="98"/>
      <c r="E27" s="98"/>
      <c r="F27" s="98"/>
      <c r="G27" s="99"/>
    </row>
    <row r="28" spans="1:7" ht="15.75">
      <c r="A28" s="100" t="s">
        <v>38</v>
      </c>
      <c r="B28" s="97"/>
      <c r="C28" s="4">
        <f>SUM(D7,D10,D13,D21,E21,D25)</f>
        <v>475</v>
      </c>
      <c r="D28" s="98"/>
      <c r="E28" s="98"/>
      <c r="F28" s="98"/>
      <c r="G28" s="99"/>
    </row>
    <row r="29" spans="1:7" ht="16.5" thickBot="1">
      <c r="A29" s="100" t="s">
        <v>1</v>
      </c>
      <c r="B29" s="97"/>
      <c r="C29" s="4">
        <f>C27-C28</f>
        <v>315</v>
      </c>
      <c r="D29" s="98"/>
      <c r="E29" s="98"/>
      <c r="F29" s="98"/>
      <c r="G29" s="99"/>
    </row>
    <row r="30" spans="1:7" ht="15.75" thickBot="1">
      <c r="A30" s="131" t="s">
        <v>7</v>
      </c>
      <c r="B30" s="131"/>
      <c r="C30" s="131"/>
      <c r="D30" s="131"/>
      <c r="E30" s="131"/>
      <c r="F30" s="131"/>
      <c r="G30" s="131"/>
    </row>
    <row r="31" spans="1:7" ht="15.75">
      <c r="A31" s="82" t="s">
        <v>6</v>
      </c>
      <c r="B31" s="82"/>
      <c r="C31" s="33">
        <v>5</v>
      </c>
      <c r="D31" s="26"/>
      <c r="E31" s="27"/>
      <c r="F31" s="28"/>
      <c r="G31" s="29"/>
    </row>
    <row r="32" spans="1:7" ht="15.75">
      <c r="A32" s="82" t="s">
        <v>5</v>
      </c>
      <c r="B32" s="82"/>
      <c r="C32" s="33">
        <v>29</v>
      </c>
      <c r="D32" s="30"/>
      <c r="E32" s="31"/>
      <c r="F32" s="32"/>
      <c r="G32" s="9"/>
    </row>
    <row r="33" spans="1:7" ht="15.75">
      <c r="A33" s="82" t="s">
        <v>40</v>
      </c>
      <c r="B33" s="82"/>
      <c r="C33" s="33">
        <v>17</v>
      </c>
      <c r="D33" s="30"/>
      <c r="E33" s="31"/>
      <c r="F33" s="32"/>
      <c r="G33" s="9"/>
    </row>
    <row r="34" spans="1:7" ht="15.75">
      <c r="A34" s="83" t="s">
        <v>41</v>
      </c>
      <c r="B34" s="83"/>
      <c r="C34" s="33">
        <v>3</v>
      </c>
      <c r="D34" s="30"/>
      <c r="E34" s="31"/>
      <c r="F34" s="32"/>
      <c r="G34" s="9"/>
    </row>
    <row r="35" spans="1:7">
      <c r="A35" s="84" t="s">
        <v>0</v>
      </c>
      <c r="B35" s="84"/>
      <c r="C35" s="84"/>
      <c r="D35" s="85"/>
      <c r="E35" s="85"/>
      <c r="F35" s="85"/>
      <c r="G35" s="85"/>
    </row>
    <row r="36" spans="1:7">
      <c r="A36" s="86" t="s">
        <v>50</v>
      </c>
      <c r="B36" s="86"/>
      <c r="C36" s="86"/>
      <c r="D36" s="86"/>
      <c r="E36" s="86"/>
      <c r="F36" s="86"/>
      <c r="G36" s="86"/>
    </row>
    <row r="37" spans="1:7">
      <c r="A37" s="80" t="s">
        <v>42</v>
      </c>
      <c r="B37" s="80"/>
      <c r="C37" s="80"/>
      <c r="D37" s="80"/>
      <c r="E37" s="80"/>
      <c r="F37" s="80"/>
      <c r="G37" s="80"/>
    </row>
    <row r="38" spans="1:7">
      <c r="A38" s="80" t="s">
        <v>43</v>
      </c>
      <c r="B38" s="80"/>
      <c r="C38" s="80"/>
      <c r="D38" s="80"/>
      <c r="E38" s="80"/>
      <c r="F38" s="80"/>
      <c r="G38" s="80"/>
    </row>
    <row r="39" spans="1:7">
      <c r="A39" s="81" t="s">
        <v>39</v>
      </c>
      <c r="B39" s="81"/>
      <c r="C39" s="81"/>
      <c r="D39" s="81"/>
      <c r="E39" s="81"/>
      <c r="F39" s="81"/>
      <c r="G39" s="81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showGridLines="0" showRowColHeaders="0" topLeftCell="A13" zoomScale="160" zoomScaleNormal="160" workbookViewId="0">
      <selection activeCell="G34" sqref="G34"/>
    </sheetView>
  </sheetViews>
  <sheetFormatPr defaultColWidth="17.85546875" defaultRowHeight="1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>
      <c r="A1" s="124" t="s">
        <v>36</v>
      </c>
      <c r="B1" s="124"/>
      <c r="C1" s="124"/>
      <c r="D1" s="124"/>
      <c r="E1" s="124"/>
      <c r="F1" s="124"/>
      <c r="G1" s="124"/>
    </row>
    <row r="2" spans="1:7" ht="15.75" customHeight="1" thickBot="1">
      <c r="A2" s="134" t="s">
        <v>35</v>
      </c>
      <c r="B2" s="135"/>
      <c r="C2" s="136" t="s">
        <v>46</v>
      </c>
      <c r="D2" s="136" t="s">
        <v>47</v>
      </c>
      <c r="E2" s="136"/>
      <c r="F2" s="137" t="s">
        <v>48</v>
      </c>
      <c r="G2" s="139" t="s">
        <v>49</v>
      </c>
    </row>
    <row r="3" spans="1:7" ht="15.75" thickBot="1">
      <c r="A3" s="39" t="s">
        <v>30</v>
      </c>
      <c r="B3" s="40" t="s">
        <v>29</v>
      </c>
      <c r="C3" s="136"/>
      <c r="D3" s="136"/>
      <c r="E3" s="136"/>
      <c r="F3" s="138"/>
      <c r="G3" s="139"/>
    </row>
    <row r="4" spans="1:7">
      <c r="A4" s="114" t="s">
        <v>28</v>
      </c>
      <c r="B4" s="19" t="s">
        <v>27</v>
      </c>
      <c r="C4" s="5">
        <v>450</v>
      </c>
      <c r="D4" s="115">
        <v>302</v>
      </c>
      <c r="E4" s="116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114"/>
      <c r="B5" s="19" t="s">
        <v>26</v>
      </c>
      <c r="C5" s="5">
        <v>8</v>
      </c>
      <c r="D5" s="117">
        <v>3</v>
      </c>
      <c r="E5" s="118"/>
      <c r="F5" s="5">
        <f t="shared" si="0"/>
        <v>5</v>
      </c>
      <c r="G5" s="9">
        <f t="shared" si="1"/>
        <v>37.5</v>
      </c>
    </row>
    <row r="6" spans="1:7">
      <c r="A6" s="111"/>
      <c r="B6" s="15" t="s">
        <v>25</v>
      </c>
      <c r="C6" s="5">
        <v>90</v>
      </c>
      <c r="D6" s="89">
        <v>11</v>
      </c>
      <c r="E6" s="90"/>
      <c r="F6" s="5">
        <f t="shared" si="0"/>
        <v>79</v>
      </c>
      <c r="G6" s="9">
        <f t="shared" si="1"/>
        <v>12.222222222222221</v>
      </c>
    </row>
    <row r="7" spans="1:7">
      <c r="A7" s="119" t="s">
        <v>4</v>
      </c>
      <c r="B7" s="120"/>
      <c r="C7" s="7">
        <f>SUM(C4:C6)</f>
        <v>548</v>
      </c>
      <c r="D7" s="121">
        <f>SUM(D4:E6)</f>
        <v>316</v>
      </c>
      <c r="E7" s="122"/>
      <c r="F7" s="7">
        <f t="shared" si="0"/>
        <v>232</v>
      </c>
      <c r="G7" s="17">
        <f t="shared" si="1"/>
        <v>57.664233576642332</v>
      </c>
    </row>
    <row r="8" spans="1:7">
      <c r="A8" s="110" t="s">
        <v>24</v>
      </c>
      <c r="B8" s="18" t="s">
        <v>23</v>
      </c>
      <c r="C8" s="5">
        <v>5</v>
      </c>
      <c r="D8" s="112">
        <v>2</v>
      </c>
      <c r="E8" s="113"/>
      <c r="F8" s="5">
        <f t="shared" si="0"/>
        <v>3</v>
      </c>
      <c r="G8" s="9">
        <f t="shared" si="1"/>
        <v>40</v>
      </c>
    </row>
    <row r="9" spans="1:7">
      <c r="A9" s="111"/>
      <c r="B9" s="15" t="s">
        <v>22</v>
      </c>
      <c r="C9" s="5">
        <v>100</v>
      </c>
      <c r="D9" s="89">
        <v>39</v>
      </c>
      <c r="E9" s="90"/>
      <c r="F9" s="5">
        <f t="shared" si="0"/>
        <v>61</v>
      </c>
      <c r="G9" s="9">
        <f t="shared" si="1"/>
        <v>39</v>
      </c>
    </row>
    <row r="10" spans="1:7">
      <c r="A10" s="120" t="s">
        <v>4</v>
      </c>
      <c r="B10" s="123"/>
      <c r="C10" s="7">
        <f>SUM(C8:C9)</f>
        <v>105</v>
      </c>
      <c r="D10" s="121">
        <f>SUM(D8:E9)</f>
        <v>41</v>
      </c>
      <c r="E10" s="122"/>
      <c r="F10" s="7">
        <f t="shared" si="0"/>
        <v>64</v>
      </c>
      <c r="G10" s="17">
        <f t="shared" si="1"/>
        <v>39.047619047619051</v>
      </c>
    </row>
    <row r="11" spans="1:7">
      <c r="A11" s="110" t="s">
        <v>21</v>
      </c>
      <c r="B11" s="16" t="s">
        <v>20</v>
      </c>
      <c r="C11" s="5">
        <v>32</v>
      </c>
      <c r="D11" s="112">
        <v>11</v>
      </c>
      <c r="E11" s="113"/>
      <c r="F11" s="5">
        <f t="shared" si="0"/>
        <v>21</v>
      </c>
      <c r="G11" s="9">
        <f t="shared" si="1"/>
        <v>34.375</v>
      </c>
    </row>
    <row r="12" spans="1:7">
      <c r="A12" s="111"/>
      <c r="B12" s="15" t="s">
        <v>19</v>
      </c>
      <c r="C12" s="5">
        <v>9</v>
      </c>
      <c r="D12" s="89">
        <v>9</v>
      </c>
      <c r="E12" s="90"/>
      <c r="F12" s="5">
        <v>0</v>
      </c>
      <c r="G12" s="9">
        <f t="shared" si="1"/>
        <v>100</v>
      </c>
    </row>
    <row r="13" spans="1:7" ht="15.75" thickBot="1">
      <c r="A13" s="91" t="s">
        <v>4</v>
      </c>
      <c r="B13" s="92"/>
      <c r="C13" s="14">
        <f>SUM(C11:C12)</f>
        <v>41</v>
      </c>
      <c r="D13" s="106">
        <f>SUM(D11:E12)</f>
        <v>20</v>
      </c>
      <c r="E13" s="107"/>
      <c r="F13" s="14">
        <f t="shared" si="0"/>
        <v>21</v>
      </c>
      <c r="G13" s="13">
        <f t="shared" si="1"/>
        <v>48.780487804878049</v>
      </c>
    </row>
    <row r="14" spans="1:7" ht="23.25" thickBot="1">
      <c r="A14" s="132" t="s">
        <v>18</v>
      </c>
      <c r="B14" s="133"/>
      <c r="C14" s="133"/>
      <c r="D14" s="38" t="s">
        <v>17</v>
      </c>
      <c r="E14" s="43" t="s">
        <v>16</v>
      </c>
      <c r="F14" s="44" t="s">
        <v>52</v>
      </c>
      <c r="G14" s="23"/>
    </row>
    <row r="15" spans="1:7">
      <c r="A15" s="102" t="s">
        <v>37</v>
      </c>
      <c r="B15" s="103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2" t="s">
        <v>14</v>
      </c>
      <c r="B17" s="10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102" t="s">
        <v>13</v>
      </c>
      <c r="B18" s="10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2" t="s">
        <v>12</v>
      </c>
      <c r="B19" s="103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>
      <c r="A20" s="87" t="s">
        <v>11</v>
      </c>
      <c r="B20" s="88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91" t="s">
        <v>4</v>
      </c>
      <c r="B21" s="92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7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3"/>
        <v>100</v>
      </c>
    </row>
    <row r="24" spans="1:7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7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7" ht="19.5" thickBot="1">
      <c r="A26" s="95" t="s">
        <v>3</v>
      </c>
      <c r="B26" s="95"/>
      <c r="C26" s="95"/>
      <c r="D26" s="95"/>
      <c r="E26" s="95"/>
      <c r="F26" s="95"/>
      <c r="G26" s="95"/>
    </row>
    <row r="27" spans="1:7" ht="15.75">
      <c r="A27" s="96" t="s">
        <v>2</v>
      </c>
      <c r="B27" s="97"/>
      <c r="C27" s="4">
        <f>SUM(C25,C21,C13,C10,C7)</f>
        <v>794</v>
      </c>
      <c r="D27" s="98"/>
      <c r="E27" s="98"/>
      <c r="F27" s="98"/>
      <c r="G27" s="99"/>
    </row>
    <row r="28" spans="1:7" ht="15.75">
      <c r="A28" s="100" t="s">
        <v>38</v>
      </c>
      <c r="B28" s="97"/>
      <c r="C28" s="4">
        <f>SUM(D7,D10,D13,D21,E21,D25)</f>
        <v>473</v>
      </c>
      <c r="D28" s="98"/>
      <c r="E28" s="98"/>
      <c r="F28" s="98"/>
      <c r="G28" s="99"/>
    </row>
    <row r="29" spans="1:7" ht="16.5" thickBot="1">
      <c r="A29" s="100" t="s">
        <v>1</v>
      </c>
      <c r="B29" s="97"/>
      <c r="C29" s="4">
        <f>C27-C28</f>
        <v>321</v>
      </c>
      <c r="D29" s="98"/>
      <c r="E29" s="98"/>
      <c r="F29" s="98"/>
      <c r="G29" s="99"/>
    </row>
    <row r="30" spans="1:7" ht="15.75" thickBot="1">
      <c r="A30" s="131" t="s">
        <v>7</v>
      </c>
      <c r="B30" s="131"/>
      <c r="C30" s="131"/>
      <c r="D30" s="131"/>
      <c r="E30" s="131"/>
      <c r="F30" s="131"/>
      <c r="G30" s="131"/>
    </row>
    <row r="31" spans="1:7" ht="15.75">
      <c r="A31" s="82" t="s">
        <v>6</v>
      </c>
      <c r="B31" s="82"/>
      <c r="C31" s="33">
        <v>5</v>
      </c>
      <c r="D31" s="26"/>
      <c r="E31" s="27"/>
      <c r="F31" s="28"/>
      <c r="G31" s="29"/>
    </row>
    <row r="32" spans="1:7" ht="15.75">
      <c r="A32" s="82" t="s">
        <v>5</v>
      </c>
      <c r="B32" s="82"/>
      <c r="C32" s="33">
        <v>26</v>
      </c>
      <c r="D32" s="30"/>
      <c r="E32" s="31"/>
      <c r="F32" s="32"/>
      <c r="G32" s="9"/>
    </row>
    <row r="33" spans="1:7" ht="15.75">
      <c r="A33" s="82" t="s">
        <v>40</v>
      </c>
      <c r="B33" s="82"/>
      <c r="C33" s="33">
        <v>16</v>
      </c>
      <c r="D33" s="30"/>
      <c r="E33" s="31"/>
      <c r="F33" s="32"/>
      <c r="G33" s="9"/>
    </row>
    <row r="34" spans="1:7" ht="15.75">
      <c r="A34" s="83" t="s">
        <v>41</v>
      </c>
      <c r="B34" s="83"/>
      <c r="C34" s="33">
        <v>3</v>
      </c>
      <c r="D34" s="30"/>
      <c r="E34" s="31"/>
      <c r="F34" s="32"/>
      <c r="G34" s="9"/>
    </row>
    <row r="35" spans="1:7">
      <c r="A35" s="84" t="s">
        <v>0</v>
      </c>
      <c r="B35" s="84"/>
      <c r="C35" s="84"/>
      <c r="D35" s="85"/>
      <c r="E35" s="85"/>
      <c r="F35" s="85"/>
      <c r="G35" s="85"/>
    </row>
    <row r="36" spans="1:7" ht="25.5" customHeight="1">
      <c r="A36" s="86" t="s">
        <v>51</v>
      </c>
      <c r="B36" s="86"/>
      <c r="C36" s="86"/>
      <c r="D36" s="86"/>
      <c r="E36" s="86"/>
      <c r="F36" s="86"/>
      <c r="G36" s="86"/>
    </row>
    <row r="37" spans="1:7">
      <c r="A37" s="80" t="s">
        <v>42</v>
      </c>
      <c r="B37" s="80"/>
      <c r="C37" s="80"/>
      <c r="D37" s="80"/>
      <c r="E37" s="80"/>
      <c r="F37" s="80"/>
      <c r="G37" s="80"/>
    </row>
    <row r="38" spans="1:7">
      <c r="A38" s="80" t="s">
        <v>43</v>
      </c>
      <c r="B38" s="80"/>
      <c r="C38" s="80"/>
      <c r="D38" s="80"/>
      <c r="E38" s="80"/>
      <c r="F38" s="80"/>
      <c r="G38" s="80"/>
    </row>
    <row r="39" spans="1:7">
      <c r="A39" s="81" t="s">
        <v>39</v>
      </c>
      <c r="B39" s="81"/>
      <c r="C39" s="81"/>
      <c r="D39" s="81"/>
      <c r="E39" s="81"/>
      <c r="F39" s="81"/>
      <c r="G39" s="81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zoomScaleSheetLayoutView="90" workbookViewId="0">
      <selection activeCell="I22" sqref="I22"/>
    </sheetView>
  </sheetViews>
  <sheetFormatPr defaultRowHeight="15"/>
  <cols>
    <col min="1" max="1" width="7.42578125" bestFit="1" customWidth="1"/>
    <col min="2" max="2" width="44" customWidth="1"/>
    <col min="3" max="3" width="10.140625" bestFit="1" customWidth="1"/>
    <col min="4" max="4" width="13.85546875" customWidth="1"/>
    <col min="5" max="5" width="9.7109375" customWidth="1"/>
    <col min="6" max="6" width="8.42578125" bestFit="1" customWidth="1"/>
    <col min="7" max="7" width="8.7109375" customWidth="1"/>
  </cols>
  <sheetData>
    <row r="1" spans="1:7" ht="19.5" thickBot="1">
      <c r="A1" s="124" t="s">
        <v>36</v>
      </c>
      <c r="B1" s="124"/>
      <c r="C1" s="124"/>
      <c r="D1" s="124"/>
      <c r="E1" s="124"/>
      <c r="F1" s="124"/>
      <c r="G1" s="124"/>
    </row>
    <row r="2" spans="1:7" ht="15.75" customHeight="1" thickBot="1">
      <c r="A2" s="134" t="s">
        <v>35</v>
      </c>
      <c r="B2" s="135"/>
      <c r="C2" s="136" t="s">
        <v>46</v>
      </c>
      <c r="D2" s="136" t="s">
        <v>47</v>
      </c>
      <c r="E2" s="136"/>
      <c r="F2" s="137" t="s">
        <v>48</v>
      </c>
      <c r="G2" s="139" t="s">
        <v>49</v>
      </c>
    </row>
    <row r="3" spans="1:7" ht="15.75" thickBot="1">
      <c r="A3" s="53" t="s">
        <v>30</v>
      </c>
      <c r="B3" s="40" t="s">
        <v>29</v>
      </c>
      <c r="C3" s="136"/>
      <c r="D3" s="136"/>
      <c r="E3" s="136"/>
      <c r="F3" s="138"/>
      <c r="G3" s="139"/>
    </row>
    <row r="4" spans="1:7">
      <c r="A4" s="114" t="s">
        <v>28</v>
      </c>
      <c r="B4" s="19" t="s">
        <v>27</v>
      </c>
      <c r="C4" s="5">
        <v>450</v>
      </c>
      <c r="D4" s="115">
        <v>299</v>
      </c>
      <c r="E4" s="116"/>
      <c r="F4" s="5">
        <f t="shared" ref="F4:F13" si="0">C4-D4</f>
        <v>151</v>
      </c>
      <c r="G4" s="54">
        <f t="shared" ref="G4:G13" si="1">(D4/C4)*100</f>
        <v>66.444444444444443</v>
      </c>
    </row>
    <row r="5" spans="1:7">
      <c r="A5" s="114"/>
      <c r="B5" s="19" t="s">
        <v>26</v>
      </c>
      <c r="C5" s="5">
        <v>8</v>
      </c>
      <c r="D5" s="117">
        <v>2</v>
      </c>
      <c r="E5" s="118"/>
      <c r="F5" s="5">
        <f t="shared" si="0"/>
        <v>6</v>
      </c>
      <c r="G5" s="54">
        <f t="shared" si="1"/>
        <v>25</v>
      </c>
    </row>
    <row r="6" spans="1:7">
      <c r="A6" s="111"/>
      <c r="B6" s="15" t="s">
        <v>25</v>
      </c>
      <c r="C6" s="5">
        <v>90</v>
      </c>
      <c r="D6" s="89">
        <v>9</v>
      </c>
      <c r="E6" s="90"/>
      <c r="F6" s="5">
        <f t="shared" si="0"/>
        <v>81</v>
      </c>
      <c r="G6" s="54">
        <f t="shared" si="1"/>
        <v>10</v>
      </c>
    </row>
    <row r="7" spans="1:7">
      <c r="A7" s="119" t="s">
        <v>4</v>
      </c>
      <c r="B7" s="120"/>
      <c r="C7" s="7">
        <f>SUM(C4:C6)</f>
        <v>548</v>
      </c>
      <c r="D7" s="121">
        <f>SUM(D4:E6)</f>
        <v>310</v>
      </c>
      <c r="E7" s="122"/>
      <c r="F7" s="7">
        <f t="shared" si="0"/>
        <v>238</v>
      </c>
      <c r="G7" s="17">
        <f t="shared" si="1"/>
        <v>56.569343065693431</v>
      </c>
    </row>
    <row r="8" spans="1:7">
      <c r="A8" s="110" t="s">
        <v>24</v>
      </c>
      <c r="B8" s="18" t="s">
        <v>23</v>
      </c>
      <c r="C8" s="5">
        <v>5</v>
      </c>
      <c r="D8" s="112">
        <v>2</v>
      </c>
      <c r="E8" s="113"/>
      <c r="F8" s="5">
        <f t="shared" si="0"/>
        <v>3</v>
      </c>
      <c r="G8" s="54">
        <f t="shared" si="1"/>
        <v>40</v>
      </c>
    </row>
    <row r="9" spans="1:7">
      <c r="A9" s="111"/>
      <c r="B9" s="15" t="s">
        <v>22</v>
      </c>
      <c r="C9" s="5">
        <v>100</v>
      </c>
      <c r="D9" s="89">
        <v>36</v>
      </c>
      <c r="E9" s="90"/>
      <c r="F9" s="5">
        <f t="shared" si="0"/>
        <v>64</v>
      </c>
      <c r="G9" s="54">
        <f t="shared" si="1"/>
        <v>36</v>
      </c>
    </row>
    <row r="10" spans="1:7">
      <c r="A10" s="120" t="s">
        <v>4</v>
      </c>
      <c r="B10" s="123"/>
      <c r="C10" s="7">
        <f>SUM(C8:C9)</f>
        <v>105</v>
      </c>
      <c r="D10" s="121">
        <f>SUM(D8:E9)</f>
        <v>38</v>
      </c>
      <c r="E10" s="122"/>
      <c r="F10" s="7">
        <f t="shared" si="0"/>
        <v>67</v>
      </c>
      <c r="G10" s="17">
        <f t="shared" si="1"/>
        <v>36.19047619047619</v>
      </c>
    </row>
    <row r="11" spans="1:7">
      <c r="A11" s="110" t="s">
        <v>21</v>
      </c>
      <c r="B11" s="18" t="s">
        <v>20</v>
      </c>
      <c r="C11" s="5">
        <v>22</v>
      </c>
      <c r="D11" s="112">
        <v>11</v>
      </c>
      <c r="E11" s="113"/>
      <c r="F11" s="5">
        <f t="shared" si="0"/>
        <v>11</v>
      </c>
      <c r="G11" s="54">
        <f t="shared" si="1"/>
        <v>50</v>
      </c>
    </row>
    <row r="12" spans="1:7">
      <c r="A12" s="111"/>
      <c r="B12" s="15" t="s">
        <v>19</v>
      </c>
      <c r="C12" s="5">
        <v>9</v>
      </c>
      <c r="D12" s="89">
        <v>9</v>
      </c>
      <c r="E12" s="90"/>
      <c r="F12" s="5">
        <v>0</v>
      </c>
      <c r="G12" s="54">
        <f t="shared" si="1"/>
        <v>100</v>
      </c>
    </row>
    <row r="13" spans="1:7" ht="15.75" thickBot="1">
      <c r="A13" s="91" t="s">
        <v>4</v>
      </c>
      <c r="B13" s="92"/>
      <c r="C13" s="14">
        <f>SUM(C11:C12)</f>
        <v>31</v>
      </c>
      <c r="D13" s="106">
        <f>SUM(D11:E12)</f>
        <v>20</v>
      </c>
      <c r="E13" s="107"/>
      <c r="F13" s="14">
        <f t="shared" si="0"/>
        <v>11</v>
      </c>
      <c r="G13" s="13">
        <f t="shared" si="1"/>
        <v>64.516129032258064</v>
      </c>
    </row>
    <row r="14" spans="1:7" ht="23.25" thickBot="1">
      <c r="A14" s="132" t="s">
        <v>18</v>
      </c>
      <c r="B14" s="133"/>
      <c r="C14" s="133"/>
      <c r="D14" s="51" t="s">
        <v>17</v>
      </c>
      <c r="E14" s="43" t="s">
        <v>16</v>
      </c>
      <c r="F14" s="55" t="s">
        <v>52</v>
      </c>
      <c r="G14" s="52"/>
    </row>
    <row r="15" spans="1:7">
      <c r="A15" s="144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54">
        <f t="shared" ref="G15:G23" si="3">((D15+E15)/C15)*100</f>
        <v>100</v>
      </c>
    </row>
    <row r="16" spans="1:7">
      <c r="A16" s="144" t="s">
        <v>15</v>
      </c>
      <c r="B16" s="103"/>
      <c r="C16" s="5">
        <v>1</v>
      </c>
      <c r="D16" s="5">
        <v>1</v>
      </c>
      <c r="E16" s="5">
        <v>0</v>
      </c>
      <c r="F16" s="5">
        <f t="shared" si="2"/>
        <v>0</v>
      </c>
      <c r="G16" s="54">
        <f t="shared" si="3"/>
        <v>100</v>
      </c>
    </row>
    <row r="17" spans="1:9">
      <c r="A17" s="144" t="s">
        <v>14</v>
      </c>
      <c r="B17" s="103"/>
      <c r="C17" s="5">
        <v>11</v>
      </c>
      <c r="D17" s="5">
        <v>10</v>
      </c>
      <c r="E17" s="5">
        <v>0</v>
      </c>
      <c r="F17" s="5">
        <f t="shared" si="2"/>
        <v>1</v>
      </c>
      <c r="G17" s="54">
        <f t="shared" si="3"/>
        <v>90.909090909090907</v>
      </c>
    </row>
    <row r="18" spans="1:9">
      <c r="A18" s="144" t="s">
        <v>13</v>
      </c>
      <c r="B18" s="103"/>
      <c r="C18" s="5">
        <v>13</v>
      </c>
      <c r="D18" s="5">
        <v>13</v>
      </c>
      <c r="E18" s="5">
        <v>0</v>
      </c>
      <c r="F18" s="5">
        <f t="shared" si="2"/>
        <v>0</v>
      </c>
      <c r="G18" s="54">
        <f t="shared" si="3"/>
        <v>100</v>
      </c>
    </row>
    <row r="19" spans="1:9">
      <c r="A19" s="144" t="s">
        <v>12</v>
      </c>
      <c r="B19" s="103"/>
      <c r="C19" s="5">
        <v>12</v>
      </c>
      <c r="D19" s="5">
        <v>11</v>
      </c>
      <c r="E19" s="5">
        <v>0</v>
      </c>
      <c r="F19" s="5">
        <f t="shared" si="2"/>
        <v>1</v>
      </c>
      <c r="G19" s="54">
        <f t="shared" si="3"/>
        <v>91.666666666666657</v>
      </c>
    </row>
    <row r="20" spans="1:9">
      <c r="A20" s="87" t="s">
        <v>11</v>
      </c>
      <c r="B20" s="88"/>
      <c r="C20" s="5">
        <v>31</v>
      </c>
      <c r="D20" s="5">
        <v>7</v>
      </c>
      <c r="E20" s="5">
        <v>23</v>
      </c>
      <c r="F20" s="5">
        <f t="shared" si="2"/>
        <v>1</v>
      </c>
      <c r="G20" s="54">
        <f t="shared" si="3"/>
        <v>96.774193548387103</v>
      </c>
    </row>
    <row r="21" spans="1:9" ht="15.75" thickBot="1">
      <c r="A21" s="91" t="s">
        <v>4</v>
      </c>
      <c r="B21" s="92"/>
      <c r="C21" s="8">
        <f>SUM(C15:C20)</f>
        <v>88</v>
      </c>
      <c r="D21" s="8">
        <f>SUM(D15:D20)</f>
        <v>62</v>
      </c>
      <c r="E21" s="8">
        <f>SUM(E15:E20)</f>
        <v>23</v>
      </c>
      <c r="F21" s="7">
        <f t="shared" si="2"/>
        <v>3</v>
      </c>
      <c r="G21" s="11">
        <f t="shared" si="3"/>
        <v>96.590909090909093</v>
      </c>
      <c r="I21">
        <f>D21+E21+F21</f>
        <v>88</v>
      </c>
    </row>
    <row r="22" spans="1:9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9">
      <c r="A23" s="144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54">
        <f t="shared" si="3"/>
        <v>100</v>
      </c>
    </row>
    <row r="24" spans="1:9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54">
        <f>((D24+E24)/C24)*100</f>
        <v>60</v>
      </c>
    </row>
    <row r="25" spans="1:9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9" ht="19.5" thickBot="1">
      <c r="A26" s="95" t="s">
        <v>3</v>
      </c>
      <c r="B26" s="95"/>
      <c r="C26" s="95"/>
      <c r="D26" s="95"/>
      <c r="E26" s="95"/>
      <c r="F26" s="95"/>
      <c r="G26" s="95"/>
    </row>
    <row r="27" spans="1:9" ht="15.75">
      <c r="A27" s="100" t="s">
        <v>2</v>
      </c>
      <c r="B27" s="143"/>
      <c r="C27" s="4">
        <f>SUM(C25,C21,C13,C10,C7)</f>
        <v>784</v>
      </c>
      <c r="D27" s="98"/>
      <c r="E27" s="98"/>
      <c r="F27" s="98"/>
      <c r="G27" s="99"/>
    </row>
    <row r="28" spans="1:9" ht="15.75">
      <c r="A28" s="100" t="s">
        <v>53</v>
      </c>
      <c r="B28" s="143"/>
      <c r="C28" s="4">
        <f>SUM(D7,D10,D13,D21,E21,D25)</f>
        <v>463</v>
      </c>
      <c r="D28" s="98"/>
      <c r="E28" s="98"/>
      <c r="F28" s="98"/>
      <c r="G28" s="99"/>
    </row>
    <row r="29" spans="1:9" ht="16.5" thickBot="1">
      <c r="A29" s="100" t="s">
        <v>1</v>
      </c>
      <c r="B29" s="143"/>
      <c r="C29" s="4">
        <f>C27-C28</f>
        <v>321</v>
      </c>
      <c r="D29" s="98"/>
      <c r="E29" s="98"/>
      <c r="F29" s="98"/>
      <c r="G29" s="99"/>
    </row>
    <row r="30" spans="1:9" ht="15.75" thickBot="1">
      <c r="A30" s="131" t="s">
        <v>7</v>
      </c>
      <c r="B30" s="131"/>
      <c r="C30" s="131"/>
      <c r="D30" s="131"/>
      <c r="E30" s="131"/>
      <c r="F30" s="131"/>
      <c r="G30" s="131"/>
    </row>
    <row r="31" spans="1:9" ht="15.75">
      <c r="A31" s="142" t="s">
        <v>6</v>
      </c>
      <c r="B31" s="142"/>
      <c r="C31" s="33">
        <v>5</v>
      </c>
      <c r="D31" s="56"/>
      <c r="E31" s="57"/>
      <c r="F31" s="28"/>
      <c r="G31" s="29"/>
    </row>
    <row r="32" spans="1:9" ht="15.75">
      <c r="A32" s="140" t="s">
        <v>5</v>
      </c>
      <c r="B32" s="140"/>
      <c r="C32" s="58">
        <v>39</v>
      </c>
      <c r="D32" s="59"/>
      <c r="E32" s="60"/>
      <c r="F32" s="61"/>
      <c r="G32" s="62"/>
    </row>
    <row r="33" spans="1:7">
      <c r="A33" s="81" t="s">
        <v>39</v>
      </c>
      <c r="B33" s="81"/>
      <c r="C33" s="81"/>
      <c r="D33" s="81"/>
      <c r="E33" s="81"/>
      <c r="F33" s="81"/>
      <c r="G33" s="81"/>
    </row>
    <row r="34" spans="1:7" ht="28.5" customHeight="1">
      <c r="A34" s="141" t="s">
        <v>54</v>
      </c>
      <c r="B34" s="141"/>
      <c r="C34" s="141"/>
      <c r="D34" s="141"/>
      <c r="E34" s="141"/>
      <c r="F34" s="141"/>
      <c r="G34" s="141"/>
    </row>
    <row r="36" spans="1:7" ht="34.5" customHeight="1"/>
    <row r="37" spans="1:7" ht="15" customHeight="1"/>
    <row r="38" spans="1:7" ht="15" customHeight="1"/>
  </sheetData>
  <mergeCells count="49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2:B32"/>
    <mergeCell ref="A33:G33"/>
    <mergeCell ref="A34:G34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M12" sqref="M12"/>
    </sheetView>
  </sheetViews>
  <sheetFormatPr defaultRowHeight="15"/>
  <cols>
    <col min="1" max="1" width="7.42578125" bestFit="1" customWidth="1"/>
    <col min="2" max="2" width="38.140625" customWidth="1"/>
    <col min="3" max="3" width="10.140625" bestFit="1" customWidth="1"/>
    <col min="4" max="4" width="14" bestFit="1" customWidth="1"/>
    <col min="5" max="5" width="9" bestFit="1" customWidth="1"/>
    <col min="6" max="6" width="6.28515625" bestFit="1" customWidth="1"/>
    <col min="7" max="7" width="8.7109375" customWidth="1"/>
  </cols>
  <sheetData>
    <row r="1" spans="1:7" ht="19.5" thickBot="1">
      <c r="A1" s="124" t="s">
        <v>36</v>
      </c>
      <c r="B1" s="124"/>
      <c r="C1" s="124"/>
      <c r="D1" s="124"/>
      <c r="E1" s="124"/>
      <c r="F1" s="124"/>
      <c r="G1" s="124"/>
    </row>
    <row r="2" spans="1:7" ht="15.75" customHeight="1" thickBot="1">
      <c r="A2" s="154" t="s">
        <v>35</v>
      </c>
      <c r="B2" s="155"/>
      <c r="C2" s="136" t="s">
        <v>58</v>
      </c>
      <c r="D2" s="136" t="s">
        <v>57</v>
      </c>
      <c r="E2" s="136"/>
      <c r="F2" s="137" t="s">
        <v>56</v>
      </c>
      <c r="G2" s="139" t="s">
        <v>55</v>
      </c>
    </row>
    <row r="3" spans="1:7" ht="15.75" thickBot="1">
      <c r="A3" s="64" t="s">
        <v>30</v>
      </c>
      <c r="B3" s="65" t="s">
        <v>29</v>
      </c>
      <c r="C3" s="136"/>
      <c r="D3" s="136"/>
      <c r="E3" s="136"/>
      <c r="F3" s="138"/>
      <c r="G3" s="139"/>
    </row>
    <row r="4" spans="1:7">
      <c r="A4" s="114" t="s">
        <v>28</v>
      </c>
      <c r="B4" s="19" t="s">
        <v>27</v>
      </c>
      <c r="C4" s="5">
        <v>450</v>
      </c>
      <c r="D4" s="115">
        <v>299</v>
      </c>
      <c r="E4" s="116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114"/>
      <c r="B5" s="19" t="s">
        <v>26</v>
      </c>
      <c r="C5" s="5">
        <v>8</v>
      </c>
      <c r="D5" s="117">
        <v>2</v>
      </c>
      <c r="E5" s="118"/>
      <c r="F5" s="5">
        <f t="shared" si="0"/>
        <v>6</v>
      </c>
      <c r="G5" s="9">
        <f t="shared" si="1"/>
        <v>25</v>
      </c>
    </row>
    <row r="6" spans="1:7" ht="15.75" thickBot="1">
      <c r="A6" s="114"/>
      <c r="B6" s="19" t="s">
        <v>25</v>
      </c>
      <c r="C6" s="5">
        <v>90</v>
      </c>
      <c r="D6" s="151">
        <v>9</v>
      </c>
      <c r="E6" s="152"/>
      <c r="F6" s="5">
        <f t="shared" si="0"/>
        <v>81</v>
      </c>
      <c r="G6" s="9">
        <f t="shared" si="1"/>
        <v>10</v>
      </c>
    </row>
    <row r="7" spans="1:7" ht="15.75" thickBot="1">
      <c r="A7" s="153" t="s">
        <v>4</v>
      </c>
      <c r="B7" s="145"/>
      <c r="C7" s="45">
        <f>SUM(C4:C6)</f>
        <v>548</v>
      </c>
      <c r="D7" s="147">
        <f>SUM(D4:E6)</f>
        <v>310</v>
      </c>
      <c r="E7" s="148"/>
      <c r="F7" s="45">
        <f t="shared" si="0"/>
        <v>238</v>
      </c>
      <c r="G7" s="63">
        <f t="shared" si="1"/>
        <v>56.569343065693431</v>
      </c>
    </row>
    <row r="8" spans="1:7">
      <c r="A8" s="114" t="s">
        <v>24</v>
      </c>
      <c r="B8" s="19" t="s">
        <v>23</v>
      </c>
      <c r="C8" s="5">
        <v>5</v>
      </c>
      <c r="D8" s="151">
        <v>2</v>
      </c>
      <c r="E8" s="152"/>
      <c r="F8" s="5">
        <f t="shared" si="0"/>
        <v>3</v>
      </c>
      <c r="G8" s="9">
        <f t="shared" si="1"/>
        <v>40</v>
      </c>
    </row>
    <row r="9" spans="1:7" ht="15.75" thickBot="1">
      <c r="A9" s="114"/>
      <c r="B9" s="19" t="s">
        <v>22</v>
      </c>
      <c r="C9" s="5">
        <v>100</v>
      </c>
      <c r="D9" s="151">
        <v>36</v>
      </c>
      <c r="E9" s="152"/>
      <c r="F9" s="5">
        <f t="shared" si="0"/>
        <v>64</v>
      </c>
      <c r="G9" s="9">
        <f t="shared" si="1"/>
        <v>36</v>
      </c>
    </row>
    <row r="10" spans="1:7" ht="15.75" thickBot="1">
      <c r="A10" s="145" t="s">
        <v>4</v>
      </c>
      <c r="B10" s="146"/>
      <c r="C10" s="45">
        <f>SUM(C8:C9)</f>
        <v>105</v>
      </c>
      <c r="D10" s="147">
        <f>SUM(D8:E9)</f>
        <v>38</v>
      </c>
      <c r="E10" s="148"/>
      <c r="F10" s="45">
        <f t="shared" si="0"/>
        <v>67</v>
      </c>
      <c r="G10" s="63">
        <f t="shared" si="1"/>
        <v>36.19047619047619</v>
      </c>
    </row>
    <row r="11" spans="1:7">
      <c r="A11" s="114" t="s">
        <v>21</v>
      </c>
      <c r="B11" s="46" t="s">
        <v>20</v>
      </c>
      <c r="C11" s="5">
        <v>22</v>
      </c>
      <c r="D11" s="151">
        <v>11</v>
      </c>
      <c r="E11" s="152"/>
      <c r="F11" s="5">
        <f t="shared" si="0"/>
        <v>11</v>
      </c>
      <c r="G11" s="9">
        <f t="shared" si="1"/>
        <v>50</v>
      </c>
    </row>
    <row r="12" spans="1:7" ht="15.75" thickBot="1">
      <c r="A12" s="114"/>
      <c r="B12" s="19" t="s">
        <v>19</v>
      </c>
      <c r="C12" s="5">
        <v>9</v>
      </c>
      <c r="D12" s="151">
        <v>9</v>
      </c>
      <c r="E12" s="152"/>
      <c r="F12" s="5">
        <v>0</v>
      </c>
      <c r="G12" s="9">
        <f t="shared" si="1"/>
        <v>100</v>
      </c>
    </row>
    <row r="13" spans="1:7" ht="15.75" thickBot="1">
      <c r="A13" s="145" t="s">
        <v>4</v>
      </c>
      <c r="B13" s="146"/>
      <c r="C13" s="45">
        <f>SUM(C11:C12)</f>
        <v>31</v>
      </c>
      <c r="D13" s="147">
        <f>SUM(D11:E12)</f>
        <v>20</v>
      </c>
      <c r="E13" s="148"/>
      <c r="F13" s="45">
        <f t="shared" si="0"/>
        <v>11</v>
      </c>
      <c r="G13" s="63">
        <f t="shared" si="1"/>
        <v>64.516129032258064</v>
      </c>
    </row>
    <row r="14" spans="1:7" ht="23.25" thickBot="1">
      <c r="A14" s="149" t="s">
        <v>18</v>
      </c>
      <c r="B14" s="150"/>
      <c r="C14" s="150"/>
      <c r="D14" s="47" t="s">
        <v>17</v>
      </c>
      <c r="E14" s="48" t="s">
        <v>16</v>
      </c>
      <c r="F14" s="49" t="s">
        <v>52</v>
      </c>
      <c r="G14" s="50"/>
    </row>
    <row r="15" spans="1:7">
      <c r="A15" s="102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2" t="s">
        <v>14</v>
      </c>
      <c r="B17" s="10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7">
      <c r="A18" s="102" t="s">
        <v>13</v>
      </c>
      <c r="B18" s="10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2" t="s">
        <v>12</v>
      </c>
      <c r="B19" s="103"/>
      <c r="C19" s="5">
        <v>12</v>
      </c>
      <c r="D19" s="5">
        <v>9</v>
      </c>
      <c r="E19" s="5">
        <v>2</v>
      </c>
      <c r="F19" s="5">
        <f t="shared" si="2"/>
        <v>1</v>
      </c>
      <c r="G19" s="9">
        <f t="shared" si="3"/>
        <v>91.666666666666657</v>
      </c>
    </row>
    <row r="20" spans="1:7">
      <c r="A20" s="87" t="s">
        <v>11</v>
      </c>
      <c r="B20" s="88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91" t="s">
        <v>4</v>
      </c>
      <c r="B21" s="92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7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3"/>
        <v>100</v>
      </c>
    </row>
    <row r="24" spans="1:7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7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7" ht="19.5" thickBot="1">
      <c r="A26" s="95" t="s">
        <v>3</v>
      </c>
      <c r="B26" s="95"/>
      <c r="C26" s="95"/>
      <c r="D26" s="95"/>
      <c r="E26" s="95"/>
      <c r="F26" s="95"/>
      <c r="G26" s="95"/>
    </row>
    <row r="27" spans="1:7" ht="15.75">
      <c r="A27" s="96" t="s">
        <v>2</v>
      </c>
      <c r="B27" s="97"/>
      <c r="C27" s="4">
        <f>SUM(C25,C21,C13,C10,C7)</f>
        <v>784</v>
      </c>
      <c r="D27" s="98"/>
      <c r="E27" s="98"/>
      <c r="F27" s="98"/>
      <c r="G27" s="99"/>
    </row>
    <row r="28" spans="1:7" ht="15.75">
      <c r="A28" s="100" t="s">
        <v>53</v>
      </c>
      <c r="B28" s="97"/>
      <c r="C28" s="4">
        <f>SUM(D7,D10,D13,D21,E21,D25)</f>
        <v>464</v>
      </c>
      <c r="D28" s="98"/>
      <c r="E28" s="98"/>
      <c r="F28" s="98"/>
      <c r="G28" s="99"/>
    </row>
    <row r="29" spans="1:7" ht="16.5" thickBot="1">
      <c r="A29" s="100" t="s">
        <v>1</v>
      </c>
      <c r="B29" s="97"/>
      <c r="C29" s="4">
        <f>C27-C28</f>
        <v>320</v>
      </c>
      <c r="D29" s="98"/>
      <c r="E29" s="98"/>
      <c r="F29" s="98"/>
      <c r="G29" s="99"/>
    </row>
    <row r="30" spans="1:7" ht="15.75" thickBot="1">
      <c r="A30" s="131" t="s">
        <v>7</v>
      </c>
      <c r="B30" s="131"/>
      <c r="C30" s="131"/>
      <c r="D30" s="131"/>
      <c r="E30" s="131"/>
      <c r="F30" s="131"/>
      <c r="G30" s="131"/>
    </row>
    <row r="31" spans="1:7" ht="15.75">
      <c r="A31" s="82" t="s">
        <v>6</v>
      </c>
      <c r="B31" s="82"/>
      <c r="C31" s="33">
        <v>5</v>
      </c>
      <c r="D31" s="26"/>
      <c r="E31" s="27"/>
      <c r="F31" s="28"/>
      <c r="G31" s="29"/>
    </row>
    <row r="32" spans="1:7" ht="15.75">
      <c r="A32" s="82" t="s">
        <v>5</v>
      </c>
      <c r="B32" s="82"/>
      <c r="C32" s="33">
        <v>39</v>
      </c>
      <c r="D32" s="30"/>
      <c r="E32" s="31"/>
      <c r="F32" s="32"/>
      <c r="G32" s="9"/>
    </row>
    <row r="33" spans="1:7">
      <c r="A33" s="84" t="s">
        <v>0</v>
      </c>
      <c r="B33" s="84"/>
      <c r="C33" s="84"/>
      <c r="D33" s="85"/>
      <c r="E33" s="85"/>
      <c r="F33" s="85"/>
      <c r="G33" s="85"/>
    </row>
    <row r="34" spans="1:7">
      <c r="A34" s="81" t="s">
        <v>39</v>
      </c>
      <c r="B34" s="81"/>
      <c r="C34" s="81"/>
      <c r="D34" s="81"/>
      <c r="E34" s="81"/>
      <c r="F34" s="81"/>
      <c r="G34" s="81"/>
    </row>
  </sheetData>
  <mergeCells count="49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4:G34"/>
    <mergeCell ref="A32:B32"/>
    <mergeCell ref="A33:G33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zoomScale="90" zoomScaleNormal="90" workbookViewId="0">
      <selection activeCell="O6" sqref="O6"/>
    </sheetView>
  </sheetViews>
  <sheetFormatPr defaultRowHeight="15"/>
  <cols>
    <col min="1" max="1" width="10.85546875" customWidth="1"/>
    <col min="2" max="2" width="16.28515625" customWidth="1"/>
    <col min="3" max="3" width="17.7109375" customWidth="1"/>
    <col min="4" max="4" width="12" customWidth="1"/>
    <col min="5" max="5" width="11.85546875" customWidth="1"/>
    <col min="6" max="6" width="17.28515625" customWidth="1"/>
    <col min="7" max="7" width="18.42578125" customWidth="1"/>
    <col min="8" max="8" width="17.710937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124" t="s">
        <v>36</v>
      </c>
      <c r="B1" s="124"/>
      <c r="C1" s="124"/>
      <c r="D1" s="124"/>
      <c r="E1" s="124"/>
      <c r="F1" s="124"/>
      <c r="G1" s="124"/>
      <c r="I1" s="124" t="s">
        <v>36</v>
      </c>
      <c r="J1" s="124"/>
      <c r="K1" s="124"/>
      <c r="L1" s="124"/>
      <c r="M1" s="124"/>
      <c r="N1" s="124"/>
      <c r="O1" s="75"/>
    </row>
    <row r="2" spans="1:15" ht="15.75" customHeight="1" thickBot="1">
      <c r="A2" s="154" t="s">
        <v>35</v>
      </c>
      <c r="B2" s="155"/>
      <c r="C2" s="136" t="s">
        <v>58</v>
      </c>
      <c r="D2" s="136" t="s">
        <v>57</v>
      </c>
      <c r="E2" s="136"/>
      <c r="F2" s="137" t="s">
        <v>56</v>
      </c>
      <c r="G2" s="139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66" t="s">
        <v>30</v>
      </c>
      <c r="B3" s="65" t="s">
        <v>29</v>
      </c>
      <c r="C3" s="136"/>
      <c r="D3" s="136"/>
      <c r="E3" s="136"/>
      <c r="F3" s="138"/>
      <c r="G3" s="139"/>
      <c r="I3" s="69" t="s">
        <v>72</v>
      </c>
      <c r="J3" s="70">
        <v>548</v>
      </c>
      <c r="K3" s="70">
        <v>310</v>
      </c>
      <c r="L3" s="71">
        <f>K3/J3</f>
        <v>0.56569343065693434</v>
      </c>
      <c r="M3" s="70">
        <f>SUM(J3-K3)</f>
        <v>238</v>
      </c>
      <c r="N3" s="72">
        <f t="shared" ref="N3:N8" si="0">K3/$K$8</f>
        <v>0.66666666666666663</v>
      </c>
    </row>
    <row r="4" spans="1:15">
      <c r="A4" s="114" t="s">
        <v>28</v>
      </c>
      <c r="B4" s="19" t="s">
        <v>27</v>
      </c>
      <c r="C4" s="5">
        <v>450</v>
      </c>
      <c r="D4" s="115">
        <v>298</v>
      </c>
      <c r="E4" s="116"/>
      <c r="F4" s="5">
        <f t="shared" ref="F4:F13" si="1">C4-D4</f>
        <v>152</v>
      </c>
      <c r="G4" s="9">
        <f t="shared" ref="G4:G13" si="2">(D4/C4)*100</f>
        <v>66.222222222222229</v>
      </c>
      <c r="I4" s="69" t="s">
        <v>66</v>
      </c>
      <c r="J4" s="70">
        <v>105</v>
      </c>
      <c r="K4" s="70"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8.1720430107526887E-2</v>
      </c>
    </row>
    <row r="5" spans="1:15">
      <c r="A5" s="114"/>
      <c r="B5" s="19" t="s">
        <v>26</v>
      </c>
      <c r="C5" s="5">
        <v>8</v>
      </c>
      <c r="D5" s="117">
        <v>2</v>
      </c>
      <c r="E5" s="118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4.3010752688172046E-2</v>
      </c>
    </row>
    <row r="6" spans="1:15" ht="15.75" thickBot="1">
      <c r="A6" s="114"/>
      <c r="B6" s="19" t="s">
        <v>25</v>
      </c>
      <c r="C6" s="5">
        <v>90</v>
      </c>
      <c r="D6" s="151">
        <v>9</v>
      </c>
      <c r="E6" s="152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0.18709677419354839</v>
      </c>
    </row>
    <row r="7" spans="1:15" ht="15.75" thickBot="1">
      <c r="A7" s="153" t="s">
        <v>4</v>
      </c>
      <c r="B7" s="145"/>
      <c r="C7" s="45">
        <f>SUM(C4:C6)</f>
        <v>548</v>
      </c>
      <c r="D7" s="147">
        <f>SUM(D4:E6)</f>
        <v>309</v>
      </c>
      <c r="E7" s="148"/>
      <c r="F7" s="45">
        <f t="shared" si="1"/>
        <v>239</v>
      </c>
      <c r="G7" s="63">
        <f t="shared" si="2"/>
        <v>56.386861313868607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2.1505376344086023E-2</v>
      </c>
    </row>
    <row r="8" spans="1:15">
      <c r="A8" s="114" t="s">
        <v>24</v>
      </c>
      <c r="B8" s="19" t="s">
        <v>23</v>
      </c>
      <c r="C8" s="5">
        <v>5</v>
      </c>
      <c r="D8" s="151">
        <v>2</v>
      </c>
      <c r="E8" s="152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465</v>
      </c>
      <c r="L8" s="73">
        <f t="shared" si="3"/>
        <v>0.59311224489795922</v>
      </c>
      <c r="M8" s="67">
        <f>SUM(M3:M7)</f>
        <v>319</v>
      </c>
      <c r="N8" s="74">
        <f t="shared" si="0"/>
        <v>1</v>
      </c>
    </row>
    <row r="9" spans="1:15" ht="15.75" thickBot="1">
      <c r="A9" s="114"/>
      <c r="B9" s="19" t="s">
        <v>22</v>
      </c>
      <c r="C9" s="5">
        <v>100</v>
      </c>
      <c r="D9" s="151">
        <v>36</v>
      </c>
      <c r="E9" s="152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45" t="s">
        <v>4</v>
      </c>
      <c r="B10" s="146"/>
      <c r="C10" s="45">
        <f>SUM(C8:C9)</f>
        <v>105</v>
      </c>
      <c r="D10" s="147">
        <f>SUM(D8:E9)</f>
        <v>38</v>
      </c>
      <c r="E10" s="148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114" t="s">
        <v>21</v>
      </c>
      <c r="B11" s="46" t="s">
        <v>20</v>
      </c>
      <c r="C11" s="5">
        <v>22</v>
      </c>
      <c r="D11" s="151">
        <v>11</v>
      </c>
      <c r="E11" s="152"/>
      <c r="F11" s="5">
        <f t="shared" si="1"/>
        <v>11</v>
      </c>
      <c r="G11" s="9">
        <f t="shared" si="2"/>
        <v>50</v>
      </c>
    </row>
    <row r="12" spans="1:15" ht="15.75" customHeight="1" thickBot="1">
      <c r="A12" s="114"/>
      <c r="B12" s="19" t="s">
        <v>19</v>
      </c>
      <c r="C12" s="5">
        <v>9</v>
      </c>
      <c r="D12" s="151">
        <v>9</v>
      </c>
      <c r="E12" s="152"/>
      <c r="F12" s="5">
        <v>0</v>
      </c>
      <c r="G12" s="9">
        <f t="shared" si="2"/>
        <v>100</v>
      </c>
    </row>
    <row r="13" spans="1:15" ht="15.75" thickBot="1">
      <c r="A13" s="145" t="s">
        <v>4</v>
      </c>
      <c r="B13" s="146"/>
      <c r="C13" s="45">
        <f>SUM(C11:C12)</f>
        <v>31</v>
      </c>
      <c r="D13" s="147">
        <f>SUM(D11:E12)</f>
        <v>20</v>
      </c>
      <c r="E13" s="148"/>
      <c r="F13" s="45">
        <f t="shared" si="1"/>
        <v>11</v>
      </c>
      <c r="G13" s="63">
        <f t="shared" si="2"/>
        <v>64.516129032258064</v>
      </c>
    </row>
    <row r="14" spans="1:15" ht="23.25" thickBot="1">
      <c r="A14" s="149" t="s">
        <v>18</v>
      </c>
      <c r="B14" s="150"/>
      <c r="C14" s="150"/>
      <c r="D14" s="47" t="s">
        <v>17</v>
      </c>
      <c r="E14" s="48" t="s">
        <v>16</v>
      </c>
      <c r="F14" s="49" t="s">
        <v>52</v>
      </c>
      <c r="G14" s="50"/>
    </row>
    <row r="15" spans="1:15">
      <c r="A15" s="102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2" t="s">
        <v>14</v>
      </c>
      <c r="B17" s="103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2" t="s">
        <v>13</v>
      </c>
      <c r="B18" s="103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2" t="s">
        <v>12</v>
      </c>
      <c r="B19" s="103"/>
      <c r="C19" s="5">
        <v>12</v>
      </c>
      <c r="D19" s="5">
        <v>9</v>
      </c>
      <c r="E19" s="5">
        <v>2</v>
      </c>
      <c r="F19" s="5">
        <f t="shared" si="5"/>
        <v>1</v>
      </c>
      <c r="G19" s="9">
        <f t="shared" si="6"/>
        <v>91.666666666666657</v>
      </c>
    </row>
    <row r="20" spans="1:7">
      <c r="A20" s="87" t="s">
        <v>11</v>
      </c>
      <c r="B20" s="88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91" t="s">
        <v>4</v>
      </c>
      <c r="B21" s="92"/>
      <c r="C21" s="8">
        <f>SUM(C15:C20)</f>
        <v>88</v>
      </c>
      <c r="D21" s="8">
        <f>SUM(D15:D20)</f>
        <v>61</v>
      </c>
      <c r="E21" s="8">
        <f>SUM(E15:E20)</f>
        <v>26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7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6"/>
        <v>100</v>
      </c>
    </row>
    <row r="24" spans="1:7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7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7" ht="15.75" thickBot="1">
      <c r="A26" s="131" t="s">
        <v>7</v>
      </c>
      <c r="B26" s="131"/>
      <c r="C26" s="131"/>
      <c r="D26" s="131"/>
      <c r="E26" s="131"/>
      <c r="F26" s="131"/>
      <c r="G26" s="131"/>
    </row>
    <row r="27" spans="1:7" ht="15.75">
      <c r="A27" s="82" t="s">
        <v>6</v>
      </c>
      <c r="B27" s="82"/>
      <c r="C27" s="33">
        <v>5</v>
      </c>
      <c r="D27" s="26"/>
      <c r="E27" s="27"/>
      <c r="F27" s="28"/>
      <c r="G27" s="29"/>
    </row>
    <row r="28" spans="1:7" ht="16.5" thickBot="1">
      <c r="A28" s="82" t="s">
        <v>5</v>
      </c>
      <c r="B28" s="82"/>
      <c r="C28" s="33">
        <v>38</v>
      </c>
      <c r="D28" s="30"/>
      <c r="E28" s="31"/>
      <c r="F28" s="32"/>
      <c r="G28" s="9"/>
    </row>
    <row r="29" spans="1:7" ht="19.5" thickBot="1">
      <c r="A29" s="95" t="s">
        <v>3</v>
      </c>
      <c r="B29" s="95"/>
      <c r="C29" s="95"/>
      <c r="D29" s="95"/>
      <c r="E29" s="95"/>
      <c r="F29" s="95"/>
      <c r="G29" s="95"/>
    </row>
    <row r="30" spans="1:7" ht="15.75">
      <c r="A30" s="96" t="s">
        <v>2</v>
      </c>
      <c r="B30" s="97"/>
      <c r="C30" s="4">
        <f>SUM(JULHO!C25,JULHO!C21,JULHO!C13,JULHO!C10,JULHO!C7)</f>
        <v>784</v>
      </c>
      <c r="D30" s="98"/>
      <c r="E30" s="98"/>
      <c r="F30" s="98"/>
      <c r="G30" s="99"/>
    </row>
    <row r="31" spans="1:7" ht="15.75">
      <c r="A31" s="100" t="s">
        <v>53</v>
      </c>
      <c r="B31" s="97"/>
      <c r="C31" s="4">
        <f>SUM(JULHO!D7,JULHO!D10,JULHO!D13,JULHO!D21,JULHO!E21,JULHO!D25)</f>
        <v>464</v>
      </c>
      <c r="D31" s="98"/>
      <c r="E31" s="98"/>
      <c r="F31" s="98"/>
      <c r="G31" s="99"/>
    </row>
    <row r="32" spans="1:7" ht="15.75">
      <c r="A32" s="100" t="s">
        <v>1</v>
      </c>
      <c r="B32" s="97"/>
      <c r="C32" s="4">
        <f>C30-C31</f>
        <v>320</v>
      </c>
      <c r="D32" s="98"/>
      <c r="E32" s="98"/>
      <c r="F32" s="98"/>
      <c r="G32" s="99"/>
    </row>
    <row r="33" spans="1:7">
      <c r="A33" s="84" t="s">
        <v>0</v>
      </c>
      <c r="B33" s="84"/>
      <c r="C33" s="84"/>
      <c r="D33" s="85"/>
      <c r="E33" s="85"/>
      <c r="F33" s="85"/>
      <c r="G33" s="85"/>
    </row>
    <row r="34" spans="1:7">
      <c r="A34" s="81" t="s">
        <v>65</v>
      </c>
      <c r="B34" s="81"/>
      <c r="C34" s="81"/>
      <c r="D34" s="81"/>
      <c r="E34" s="81"/>
      <c r="F34" s="81"/>
      <c r="G34" s="81"/>
    </row>
  </sheetData>
  <mergeCells count="50">
    <mergeCell ref="A33:G33"/>
    <mergeCell ref="A34:G34"/>
    <mergeCell ref="A31:B31"/>
    <mergeCell ref="D31:G31"/>
    <mergeCell ref="A32:B32"/>
    <mergeCell ref="D32:G32"/>
    <mergeCell ref="A26:G26"/>
    <mergeCell ref="A27:B27"/>
    <mergeCell ref="A29:G29"/>
    <mergeCell ref="A30:B30"/>
    <mergeCell ref="D30:G30"/>
    <mergeCell ref="A28:B28"/>
    <mergeCell ref="A24:B24"/>
    <mergeCell ref="D24:E24"/>
    <mergeCell ref="A25:B25"/>
    <mergeCell ref="D25:E25"/>
    <mergeCell ref="A18:B18"/>
    <mergeCell ref="A19:B19"/>
    <mergeCell ref="A20:B20"/>
    <mergeCell ref="A21:B21"/>
    <mergeCell ref="A22:G22"/>
    <mergeCell ref="A23:B23"/>
    <mergeCell ref="D23:E23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I1:N1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topLeftCell="I1" zoomScale="80" zoomScaleNormal="80" workbookViewId="0">
      <selection activeCell="D20" sqref="D20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124" t="s">
        <v>36</v>
      </c>
      <c r="B1" s="124"/>
      <c r="C1" s="124"/>
      <c r="D1" s="124"/>
      <c r="E1" s="124"/>
      <c r="F1" s="124"/>
      <c r="G1" s="124"/>
      <c r="I1" s="124" t="s">
        <v>36</v>
      </c>
      <c r="J1" s="124"/>
      <c r="K1" s="124"/>
      <c r="L1" s="124"/>
      <c r="M1" s="124"/>
      <c r="N1" s="124"/>
      <c r="O1" s="75"/>
    </row>
    <row r="2" spans="1:15" ht="15.75" customHeight="1" thickBot="1">
      <c r="A2" s="154" t="s">
        <v>35</v>
      </c>
      <c r="B2" s="155"/>
      <c r="C2" s="136" t="s">
        <v>58</v>
      </c>
      <c r="D2" s="136" t="s">
        <v>57</v>
      </c>
      <c r="E2" s="136"/>
      <c r="F2" s="137" t="s">
        <v>56</v>
      </c>
      <c r="G2" s="139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6" t="s">
        <v>30</v>
      </c>
      <c r="B3" s="65" t="s">
        <v>29</v>
      </c>
      <c r="C3" s="136"/>
      <c r="D3" s="136"/>
      <c r="E3" s="136"/>
      <c r="F3" s="138"/>
      <c r="G3" s="139"/>
      <c r="I3" s="69" t="s">
        <v>72</v>
      </c>
      <c r="J3" s="70">
        <v>548</v>
      </c>
      <c r="K3" s="70">
        <f>D7</f>
        <v>305</v>
      </c>
      <c r="L3" s="71">
        <f>K3/J3</f>
        <v>0.55656934306569339</v>
      </c>
      <c r="M3" s="70">
        <f>SUM(J3-K3)</f>
        <v>243</v>
      </c>
      <c r="N3" s="72">
        <f t="shared" ref="N3:N8" si="0">K3/$K$8</f>
        <v>0.66304347826086951</v>
      </c>
    </row>
    <row r="4" spans="1:15">
      <c r="A4" s="114" t="s">
        <v>28</v>
      </c>
      <c r="B4" s="19" t="s">
        <v>27</v>
      </c>
      <c r="C4" s="5">
        <v>450</v>
      </c>
      <c r="D4" s="115">
        <v>294</v>
      </c>
      <c r="E4" s="116"/>
      <c r="F4" s="5">
        <f t="shared" ref="F4:F13" si="1">C4-D4</f>
        <v>156</v>
      </c>
      <c r="G4" s="9">
        <f t="shared" ref="G4:G13" si="2">(D4/C4)*100</f>
        <v>65.333333333333329</v>
      </c>
      <c r="I4" s="69" t="s">
        <v>66</v>
      </c>
      <c r="J4" s="70">
        <v>105</v>
      </c>
      <c r="K4" s="70">
        <f>D10</f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8.2608695652173908E-2</v>
      </c>
    </row>
    <row r="5" spans="1:15">
      <c r="A5" s="114"/>
      <c r="B5" s="19" t="s">
        <v>26</v>
      </c>
      <c r="C5" s="5">
        <v>8</v>
      </c>
      <c r="D5" s="117">
        <v>2</v>
      </c>
      <c r="E5" s="118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f>D13</f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4.3478260869565216E-2</v>
      </c>
    </row>
    <row r="6" spans="1:15" ht="15.75" thickBot="1">
      <c r="A6" s="114"/>
      <c r="B6" s="19" t="s">
        <v>25</v>
      </c>
      <c r="C6" s="5">
        <v>90</v>
      </c>
      <c r="D6" s="151">
        <v>9</v>
      </c>
      <c r="E6" s="152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0.18913043478260869</v>
      </c>
    </row>
    <row r="7" spans="1:15" ht="15.75" thickBot="1">
      <c r="A7" s="153" t="s">
        <v>4</v>
      </c>
      <c r="B7" s="145"/>
      <c r="C7" s="45">
        <f>SUM(C4:C6)</f>
        <v>548</v>
      </c>
      <c r="D7" s="147">
        <f>SUM(D4:E6)</f>
        <v>305</v>
      </c>
      <c r="E7" s="148"/>
      <c r="F7" s="45">
        <f t="shared" si="1"/>
        <v>243</v>
      </c>
      <c r="G7" s="63">
        <f t="shared" si="2"/>
        <v>55.65693430656934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2.1739130434782608E-2</v>
      </c>
    </row>
    <row r="8" spans="1:15">
      <c r="A8" s="114" t="s">
        <v>24</v>
      </c>
      <c r="B8" s="19" t="s">
        <v>23</v>
      </c>
      <c r="C8" s="5">
        <v>5</v>
      </c>
      <c r="D8" s="151">
        <v>2</v>
      </c>
      <c r="E8" s="152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460</v>
      </c>
      <c r="L8" s="73">
        <f t="shared" si="3"/>
        <v>0.58673469387755106</v>
      </c>
      <c r="M8" s="67">
        <f>SUM(M3:M7)</f>
        <v>324</v>
      </c>
      <c r="N8" s="74">
        <f t="shared" si="0"/>
        <v>1</v>
      </c>
    </row>
    <row r="9" spans="1:15" ht="15.75" thickBot="1">
      <c r="A9" s="114"/>
      <c r="B9" s="19" t="s">
        <v>22</v>
      </c>
      <c r="C9" s="5">
        <v>100</v>
      </c>
      <c r="D9" s="151">
        <v>36</v>
      </c>
      <c r="E9" s="152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45" t="s">
        <v>4</v>
      </c>
      <c r="B10" s="146"/>
      <c r="C10" s="45">
        <f>SUM(C8:C9)</f>
        <v>105</v>
      </c>
      <c r="D10" s="147">
        <f>SUM(D8:E9)</f>
        <v>38</v>
      </c>
      <c r="E10" s="148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114" t="s">
        <v>21</v>
      </c>
      <c r="B11" s="46" t="s">
        <v>20</v>
      </c>
      <c r="C11" s="5">
        <v>22</v>
      </c>
      <c r="D11" s="151">
        <v>11</v>
      </c>
      <c r="E11" s="152"/>
      <c r="F11" s="5">
        <f t="shared" si="1"/>
        <v>11</v>
      </c>
      <c r="G11" s="9">
        <f t="shared" si="2"/>
        <v>50</v>
      </c>
    </row>
    <row r="12" spans="1:15" ht="15.75" customHeight="1" thickBot="1">
      <c r="A12" s="114"/>
      <c r="B12" s="19" t="s">
        <v>19</v>
      </c>
      <c r="C12" s="5">
        <v>9</v>
      </c>
      <c r="D12" s="151">
        <v>9</v>
      </c>
      <c r="E12" s="152"/>
      <c r="F12" s="5">
        <v>0</v>
      </c>
      <c r="G12" s="9">
        <f t="shared" si="2"/>
        <v>100</v>
      </c>
    </row>
    <row r="13" spans="1:15" ht="15.75" thickBot="1">
      <c r="A13" s="145" t="s">
        <v>4</v>
      </c>
      <c r="B13" s="146"/>
      <c r="C13" s="45">
        <f>SUM(C11:C12)</f>
        <v>31</v>
      </c>
      <c r="D13" s="147">
        <f>SUM(D11:E12)</f>
        <v>20</v>
      </c>
      <c r="E13" s="148"/>
      <c r="F13" s="45">
        <f t="shared" si="1"/>
        <v>11</v>
      </c>
      <c r="G13" s="63">
        <f t="shared" si="2"/>
        <v>64.516129032258064</v>
      </c>
    </row>
    <row r="14" spans="1:15" ht="23.25" thickBot="1">
      <c r="A14" s="149" t="s">
        <v>18</v>
      </c>
      <c r="B14" s="150"/>
      <c r="C14" s="150"/>
      <c r="D14" s="47" t="s">
        <v>17</v>
      </c>
      <c r="E14" s="48" t="s">
        <v>16</v>
      </c>
      <c r="F14" s="49" t="s">
        <v>52</v>
      </c>
      <c r="G14" s="50"/>
    </row>
    <row r="15" spans="1:15">
      <c r="A15" s="102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2" t="s">
        <v>14</v>
      </c>
      <c r="B17" s="103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2" t="s">
        <v>13</v>
      </c>
      <c r="B18" s="103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2" t="s">
        <v>12</v>
      </c>
      <c r="B19" s="103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87" t="s">
        <v>11</v>
      </c>
      <c r="B20" s="88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91" t="s">
        <v>4</v>
      </c>
      <c r="B21" s="92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7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6"/>
        <v>100</v>
      </c>
    </row>
    <row r="24" spans="1:7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7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7" ht="15.75" thickBot="1">
      <c r="A26" s="131" t="s">
        <v>7</v>
      </c>
      <c r="B26" s="131"/>
      <c r="C26" s="131"/>
      <c r="D26" s="131"/>
      <c r="E26" s="131"/>
      <c r="F26" s="131"/>
      <c r="G26" s="131"/>
    </row>
    <row r="27" spans="1:7" ht="15.75">
      <c r="A27" s="82" t="s">
        <v>6</v>
      </c>
      <c r="B27" s="82"/>
      <c r="C27" s="33">
        <v>5</v>
      </c>
      <c r="D27" s="26"/>
      <c r="E27" s="27"/>
      <c r="F27" s="28"/>
      <c r="G27" s="29"/>
    </row>
    <row r="28" spans="1:7" ht="16.5" thickBot="1">
      <c r="A28" s="82" t="s">
        <v>5</v>
      </c>
      <c r="B28" s="82"/>
      <c r="C28" s="33">
        <v>38</v>
      </c>
      <c r="D28" s="30"/>
      <c r="E28" s="31"/>
      <c r="F28" s="32"/>
      <c r="G28" s="9"/>
    </row>
    <row r="29" spans="1:7" ht="19.5" thickBot="1">
      <c r="A29" s="95" t="s">
        <v>3</v>
      </c>
      <c r="B29" s="95"/>
      <c r="C29" s="95"/>
      <c r="D29" s="95"/>
      <c r="E29" s="95"/>
      <c r="F29" s="95"/>
      <c r="G29" s="95"/>
    </row>
    <row r="30" spans="1:7" ht="15.75">
      <c r="A30" s="96" t="s">
        <v>2</v>
      </c>
      <c r="B30" s="97"/>
      <c r="C30" s="4">
        <f>SUM(AGOSTO!C25,AGOSTO!C21,AGOSTO!C13,AGOSTO!C10,AGOSTO!C7)</f>
        <v>784</v>
      </c>
      <c r="D30" s="98"/>
      <c r="E30" s="98"/>
      <c r="F30" s="98"/>
      <c r="G30" s="99"/>
    </row>
    <row r="31" spans="1:7" ht="15.75">
      <c r="A31" s="100" t="s">
        <v>53</v>
      </c>
      <c r="B31" s="97"/>
      <c r="C31" s="4">
        <f>SUM(AGOSTO!D7,AGOSTO!D10,AGOSTO!D13,AGOSTO!D21,AGOSTO!E21,AGOSTO!D25)</f>
        <v>460</v>
      </c>
      <c r="D31" s="98"/>
      <c r="E31" s="98"/>
      <c r="F31" s="98"/>
      <c r="G31" s="99"/>
    </row>
    <row r="32" spans="1:7" ht="15.75">
      <c r="A32" s="100" t="s">
        <v>1</v>
      </c>
      <c r="B32" s="97"/>
      <c r="C32" s="4">
        <f>C30-C31</f>
        <v>324</v>
      </c>
      <c r="D32" s="98"/>
      <c r="E32" s="98"/>
      <c r="F32" s="98"/>
      <c r="G32" s="99"/>
    </row>
    <row r="33" spans="1:7">
      <c r="A33" s="84" t="s">
        <v>0</v>
      </c>
      <c r="B33" s="84"/>
      <c r="C33" s="84"/>
      <c r="D33" s="85"/>
      <c r="E33" s="85"/>
      <c r="F33" s="85"/>
      <c r="G33" s="85"/>
    </row>
    <row r="34" spans="1:7">
      <c r="A34" s="81" t="s">
        <v>65</v>
      </c>
      <c r="B34" s="81"/>
      <c r="C34" s="81"/>
      <c r="D34" s="81"/>
      <c r="E34" s="81"/>
      <c r="F34" s="81"/>
      <c r="G34" s="81"/>
    </row>
  </sheetData>
  <mergeCells count="50">
    <mergeCell ref="A1:G1"/>
    <mergeCell ref="I1:N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</mergeCells>
  <pageMargins left="0.511811024" right="0.511811024" top="0.78740157499999996" bottom="0.78740157499999996" header="0.31496062000000002" footer="0.31496062000000002"/>
  <pageSetup paperSize="9" scale="95" orientation="portrait" r:id="rId1"/>
  <ignoredErrors>
    <ignoredError sqref="L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4"/>
  <sheetViews>
    <sheetView topLeftCell="I1" zoomScale="80" zoomScaleNormal="80" workbookViewId="0">
      <selection activeCell="D4" sqref="D4:E4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124" t="s">
        <v>36</v>
      </c>
      <c r="B1" s="124"/>
      <c r="C1" s="124"/>
      <c r="D1" s="124"/>
      <c r="E1" s="124"/>
      <c r="F1" s="124"/>
      <c r="G1" s="124"/>
      <c r="I1" s="124" t="s">
        <v>36</v>
      </c>
      <c r="J1" s="124"/>
      <c r="K1" s="124"/>
      <c r="L1" s="124"/>
      <c r="M1" s="124"/>
      <c r="N1" s="124"/>
      <c r="O1" s="75"/>
    </row>
    <row r="2" spans="1:15" ht="15.75" customHeight="1" thickBot="1">
      <c r="A2" s="154" t="s">
        <v>35</v>
      </c>
      <c r="B2" s="155"/>
      <c r="C2" s="136" t="s">
        <v>58</v>
      </c>
      <c r="D2" s="136" t="s">
        <v>57</v>
      </c>
      <c r="E2" s="136"/>
      <c r="F2" s="137" t="s">
        <v>56</v>
      </c>
      <c r="G2" s="139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7" t="s">
        <v>30</v>
      </c>
      <c r="B3" s="65" t="s">
        <v>29</v>
      </c>
      <c r="C3" s="136"/>
      <c r="D3" s="136"/>
      <c r="E3" s="136"/>
      <c r="F3" s="138"/>
      <c r="G3" s="139"/>
      <c r="I3" s="69" t="s">
        <v>72</v>
      </c>
      <c r="J3" s="70">
        <f>C7</f>
        <v>548</v>
      </c>
      <c r="K3" s="70">
        <f>D7</f>
        <v>302</v>
      </c>
      <c r="L3" s="71">
        <f>K3/J3</f>
        <v>0.55109489051094895</v>
      </c>
      <c r="M3" s="70">
        <f>SUM(J3-K3)</f>
        <v>246</v>
      </c>
      <c r="N3" s="72">
        <f t="shared" ref="N3:N8" si="0">K3/$K$8</f>
        <v>0.66083150984682715</v>
      </c>
    </row>
    <row r="4" spans="1:15">
      <c r="A4" s="114" t="s">
        <v>28</v>
      </c>
      <c r="B4" s="19" t="s">
        <v>27</v>
      </c>
      <c r="C4" s="5">
        <v>450</v>
      </c>
      <c r="D4" s="115">
        <v>292</v>
      </c>
      <c r="E4" s="116"/>
      <c r="F4" s="5">
        <f t="shared" ref="F4:F13" si="1">C4-D4</f>
        <v>158</v>
      </c>
      <c r="G4" s="9">
        <f t="shared" ref="G4:G13" si="2">(D4/C4)*100</f>
        <v>64.888888888888886</v>
      </c>
      <c r="I4" s="69" t="s">
        <v>66</v>
      </c>
      <c r="J4" s="70">
        <f>C10</f>
        <v>105</v>
      </c>
      <c r="K4" s="70">
        <f>D10</f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8.3150984682713341E-2</v>
      </c>
    </row>
    <row r="5" spans="1:15">
      <c r="A5" s="114"/>
      <c r="B5" s="19" t="s">
        <v>26</v>
      </c>
      <c r="C5" s="5">
        <v>8</v>
      </c>
      <c r="D5" s="117">
        <v>2</v>
      </c>
      <c r="E5" s="118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4.3763676148796497E-2</v>
      </c>
    </row>
    <row r="6" spans="1:15" ht="15.75" thickBot="1">
      <c r="A6" s="114"/>
      <c r="B6" s="19" t="s">
        <v>25</v>
      </c>
      <c r="C6" s="5">
        <v>90</v>
      </c>
      <c r="D6" s="151">
        <v>8</v>
      </c>
      <c r="E6" s="152"/>
      <c r="F6" s="5">
        <f t="shared" si="1"/>
        <v>82</v>
      </c>
      <c r="G6" s="9">
        <f t="shared" si="2"/>
        <v>8.8888888888888893</v>
      </c>
      <c r="I6" s="69" t="s">
        <v>63</v>
      </c>
      <c r="J6" s="70"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0.19037199124726478</v>
      </c>
    </row>
    <row r="7" spans="1:15" ht="15.75" thickBot="1">
      <c r="A7" s="153" t="s">
        <v>4</v>
      </c>
      <c r="B7" s="145"/>
      <c r="C7" s="45">
        <f>SUM(C4:C6)</f>
        <v>548</v>
      </c>
      <c r="D7" s="147">
        <f>SUM(D4:E6)</f>
        <v>302</v>
      </c>
      <c r="E7" s="148"/>
      <c r="F7" s="45">
        <f t="shared" si="1"/>
        <v>246</v>
      </c>
      <c r="G7" s="63">
        <f t="shared" si="2"/>
        <v>55.109489051094897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2.1881838074398249E-2</v>
      </c>
    </row>
    <row r="8" spans="1:15">
      <c r="A8" s="114" t="s">
        <v>24</v>
      </c>
      <c r="B8" s="19" t="s">
        <v>23</v>
      </c>
      <c r="C8" s="5">
        <v>5</v>
      </c>
      <c r="D8" s="151">
        <v>2</v>
      </c>
      <c r="E8" s="152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457</v>
      </c>
      <c r="L8" s="78">
        <f t="shared" si="3"/>
        <v>0.59120310478654592</v>
      </c>
      <c r="M8" s="67">
        <f>SUM(M3:M7)</f>
        <v>316</v>
      </c>
      <c r="N8" s="74">
        <f t="shared" si="0"/>
        <v>1</v>
      </c>
    </row>
    <row r="9" spans="1:15" ht="15.75" thickBot="1">
      <c r="A9" s="114"/>
      <c r="B9" s="19" t="s">
        <v>22</v>
      </c>
      <c r="C9" s="5">
        <v>100</v>
      </c>
      <c r="D9" s="151">
        <v>36</v>
      </c>
      <c r="E9" s="152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45" t="s">
        <v>4</v>
      </c>
      <c r="B10" s="146"/>
      <c r="C10" s="45">
        <f>SUM(C8:C9)</f>
        <v>105</v>
      </c>
      <c r="D10" s="147">
        <f>SUM(D8:E9)</f>
        <v>38</v>
      </c>
      <c r="E10" s="148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114" t="s">
        <v>21</v>
      </c>
      <c r="B11" s="46" t="s">
        <v>73</v>
      </c>
      <c r="C11" s="5">
        <v>11</v>
      </c>
      <c r="D11" s="151">
        <v>11</v>
      </c>
      <c r="E11" s="152"/>
      <c r="F11" s="5">
        <f t="shared" si="1"/>
        <v>0</v>
      </c>
      <c r="G11" s="9">
        <f t="shared" si="2"/>
        <v>100</v>
      </c>
    </row>
    <row r="12" spans="1:15" ht="15.75" customHeight="1" thickBot="1">
      <c r="A12" s="114"/>
      <c r="B12" s="19" t="s">
        <v>74</v>
      </c>
      <c r="C12" s="5">
        <v>9</v>
      </c>
      <c r="D12" s="151">
        <v>9</v>
      </c>
      <c r="E12" s="152"/>
      <c r="F12" s="5">
        <v>0</v>
      </c>
      <c r="G12" s="9">
        <f t="shared" si="2"/>
        <v>100</v>
      </c>
    </row>
    <row r="13" spans="1:15" ht="15.75" thickBot="1">
      <c r="A13" s="145" t="s">
        <v>4</v>
      </c>
      <c r="B13" s="146"/>
      <c r="C13" s="45">
        <f>SUM(C11:C12)</f>
        <v>20</v>
      </c>
      <c r="D13" s="147">
        <f>SUM(D11:E12)</f>
        <v>20</v>
      </c>
      <c r="E13" s="148"/>
      <c r="F13" s="45">
        <f t="shared" si="1"/>
        <v>0</v>
      </c>
      <c r="G13" s="63">
        <f t="shared" si="2"/>
        <v>100</v>
      </c>
    </row>
    <row r="14" spans="1:15" ht="23.25" thickBot="1">
      <c r="A14" s="149" t="s">
        <v>18</v>
      </c>
      <c r="B14" s="150"/>
      <c r="C14" s="150"/>
      <c r="D14" s="47" t="s">
        <v>17</v>
      </c>
      <c r="E14" s="48" t="s">
        <v>16</v>
      </c>
      <c r="F14" s="49" t="s">
        <v>52</v>
      </c>
      <c r="G14" s="50"/>
    </row>
    <row r="15" spans="1:15">
      <c r="A15" s="102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2" t="s">
        <v>14</v>
      </c>
      <c r="B17" s="103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2" t="s">
        <v>13</v>
      </c>
      <c r="B18" s="103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2" t="s">
        <v>12</v>
      </c>
      <c r="B19" s="103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87" t="s">
        <v>11</v>
      </c>
      <c r="B20" s="88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91" t="s">
        <v>4</v>
      </c>
      <c r="B21" s="92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7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6"/>
        <v>100</v>
      </c>
    </row>
    <row r="24" spans="1:7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7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7" ht="15.75" thickBot="1">
      <c r="A26" s="131" t="s">
        <v>7</v>
      </c>
      <c r="B26" s="131"/>
      <c r="C26" s="131"/>
      <c r="D26" s="131"/>
      <c r="E26" s="131"/>
      <c r="F26" s="131"/>
      <c r="G26" s="131"/>
    </row>
    <row r="27" spans="1:7" ht="15.75">
      <c r="A27" s="82" t="s">
        <v>6</v>
      </c>
      <c r="B27" s="82"/>
      <c r="C27" s="33">
        <v>5</v>
      </c>
      <c r="D27" s="26"/>
      <c r="E27" s="27"/>
      <c r="F27" s="28"/>
      <c r="G27" s="29"/>
    </row>
    <row r="28" spans="1:7" ht="16.5" thickBot="1">
      <c r="A28" s="82" t="s">
        <v>5</v>
      </c>
      <c r="B28" s="82"/>
      <c r="C28" s="33">
        <v>38</v>
      </c>
      <c r="D28" s="30"/>
      <c r="E28" s="31"/>
      <c r="F28" s="32"/>
      <c r="G28" s="9"/>
    </row>
    <row r="29" spans="1:7" ht="19.5" thickBot="1">
      <c r="A29" s="95" t="s">
        <v>3</v>
      </c>
      <c r="B29" s="95"/>
      <c r="C29" s="95"/>
      <c r="D29" s="95"/>
      <c r="E29" s="95"/>
      <c r="F29" s="95"/>
      <c r="G29" s="95"/>
    </row>
    <row r="30" spans="1:7" ht="15.75">
      <c r="A30" s="96" t="s">
        <v>2</v>
      </c>
      <c r="B30" s="97"/>
      <c r="C30" s="4">
        <f>SUM(SETEMBRO!C25,SETEMBRO!C21,SETEMBRO!C13,SETEMBRO!C10,SETEMBRO!C7)</f>
        <v>773</v>
      </c>
      <c r="D30" s="98"/>
      <c r="E30" s="98"/>
      <c r="F30" s="98"/>
      <c r="G30" s="99"/>
    </row>
    <row r="31" spans="1:7" ht="15.75">
      <c r="A31" s="100" t="s">
        <v>53</v>
      </c>
      <c r="B31" s="97"/>
      <c r="C31" s="4">
        <f>SUM(SETEMBRO!D7,SETEMBRO!D10,SETEMBRO!D13,SETEMBRO!D21,SETEMBRO!E21,SETEMBRO!D25)</f>
        <v>457</v>
      </c>
      <c r="D31" s="98"/>
      <c r="E31" s="98"/>
      <c r="F31" s="98"/>
      <c r="G31" s="99"/>
    </row>
    <row r="32" spans="1:7" ht="15.75">
      <c r="A32" s="100" t="s">
        <v>1</v>
      </c>
      <c r="B32" s="97"/>
      <c r="C32" s="4">
        <f>C30-C31</f>
        <v>316</v>
      </c>
      <c r="D32" s="98"/>
      <c r="E32" s="98"/>
      <c r="F32" s="98"/>
      <c r="G32" s="99"/>
    </row>
    <row r="33" spans="1:7">
      <c r="A33" s="84" t="s">
        <v>0</v>
      </c>
      <c r="B33" s="84"/>
      <c r="C33" s="84"/>
      <c r="D33" s="85"/>
      <c r="E33" s="85"/>
      <c r="F33" s="85"/>
      <c r="G33" s="85"/>
    </row>
    <row r="34" spans="1:7">
      <c r="A34" s="81" t="s">
        <v>65</v>
      </c>
      <c r="B34" s="81"/>
      <c r="C34" s="81"/>
      <c r="D34" s="81"/>
      <c r="E34" s="81"/>
      <c r="F34" s="81"/>
      <c r="G34" s="81"/>
    </row>
  </sheetData>
  <mergeCells count="50">
    <mergeCell ref="A1:G1"/>
    <mergeCell ref="I1:N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I1" zoomScale="80" zoomScaleNormal="80" workbookViewId="0">
      <selection activeCell="I2" sqref="I2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124" t="s">
        <v>36</v>
      </c>
      <c r="B1" s="124"/>
      <c r="C1" s="124"/>
      <c r="D1" s="124"/>
      <c r="E1" s="124"/>
      <c r="F1" s="124"/>
      <c r="G1" s="124"/>
      <c r="I1" s="124" t="s">
        <v>36</v>
      </c>
      <c r="J1" s="124"/>
      <c r="K1" s="124"/>
      <c r="L1" s="124"/>
      <c r="M1" s="124"/>
      <c r="N1" s="124"/>
      <c r="O1" s="75"/>
    </row>
    <row r="2" spans="1:15" ht="15.75" customHeight="1" thickBot="1">
      <c r="A2" s="154" t="s">
        <v>35</v>
      </c>
      <c r="B2" s="155"/>
      <c r="C2" s="136" t="s">
        <v>58</v>
      </c>
      <c r="D2" s="136" t="s">
        <v>57</v>
      </c>
      <c r="E2" s="136"/>
      <c r="F2" s="137" t="s">
        <v>56</v>
      </c>
      <c r="G2" s="139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9" t="s">
        <v>30</v>
      </c>
      <c r="B3" s="65" t="s">
        <v>29</v>
      </c>
      <c r="C3" s="136"/>
      <c r="D3" s="136"/>
      <c r="E3" s="136"/>
      <c r="F3" s="138"/>
      <c r="G3" s="139"/>
      <c r="I3" s="69" t="s">
        <v>72</v>
      </c>
      <c r="J3" s="70">
        <f>C7</f>
        <v>548</v>
      </c>
      <c r="K3" s="70">
        <f>D7</f>
        <v>301</v>
      </c>
      <c r="L3" s="71">
        <f>K3/J3</f>
        <v>0.5492700729927007</v>
      </c>
      <c r="M3" s="70">
        <f>SUM(J3-K3)</f>
        <v>247</v>
      </c>
      <c r="N3" s="72">
        <f t="shared" ref="N3:N8" si="0">K3/$K$8</f>
        <v>0.66153846153846152</v>
      </c>
    </row>
    <row r="4" spans="1:15">
      <c r="A4" s="114" t="s">
        <v>28</v>
      </c>
      <c r="B4" s="19" t="s">
        <v>27</v>
      </c>
      <c r="C4" s="5">
        <v>450</v>
      </c>
      <c r="D4" s="115">
        <v>291</v>
      </c>
      <c r="E4" s="116"/>
      <c r="F4" s="5">
        <f t="shared" ref="F4:F13" si="1">C4-D4</f>
        <v>159</v>
      </c>
      <c r="G4" s="9">
        <f t="shared" ref="G4:G13" si="2">(D4/C4)*100</f>
        <v>64.666666666666657</v>
      </c>
      <c r="I4" s="69" t="s">
        <v>66</v>
      </c>
      <c r="J4" s="70">
        <f>C10</f>
        <v>105</v>
      </c>
      <c r="K4" s="70">
        <f>D10</f>
        <v>37</v>
      </c>
      <c r="L4" s="71">
        <f t="shared" ref="L4:L8" si="3">K4/J4</f>
        <v>0.35238095238095241</v>
      </c>
      <c r="M4" s="70">
        <f t="shared" ref="M4:M7" si="4">SUM(J4-K4)</f>
        <v>68</v>
      </c>
      <c r="N4" s="72">
        <f t="shared" si="0"/>
        <v>8.1318681318681321E-2</v>
      </c>
    </row>
    <row r="5" spans="1:15">
      <c r="A5" s="114"/>
      <c r="B5" s="19" t="s">
        <v>26</v>
      </c>
      <c r="C5" s="5">
        <v>8</v>
      </c>
      <c r="D5" s="117">
        <v>2</v>
      </c>
      <c r="E5" s="118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4.3956043956043959E-2</v>
      </c>
    </row>
    <row r="6" spans="1:15" ht="15.75" thickBot="1">
      <c r="A6" s="114"/>
      <c r="B6" s="19" t="s">
        <v>25</v>
      </c>
      <c r="C6" s="5">
        <v>90</v>
      </c>
      <c r="D6" s="151">
        <v>8</v>
      </c>
      <c r="E6" s="152"/>
      <c r="F6" s="5">
        <f t="shared" si="1"/>
        <v>82</v>
      </c>
      <c r="G6" s="9">
        <f t="shared" si="2"/>
        <v>8.8888888888888893</v>
      </c>
      <c r="I6" s="69" t="s">
        <v>63</v>
      </c>
      <c r="J6" s="70">
        <f>C21</f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0.1912087912087912</v>
      </c>
    </row>
    <row r="7" spans="1:15" ht="15.75" thickBot="1">
      <c r="A7" s="153" t="s">
        <v>4</v>
      </c>
      <c r="B7" s="145"/>
      <c r="C7" s="45">
        <f>SUM(C4:C6)</f>
        <v>548</v>
      </c>
      <c r="D7" s="147">
        <f>SUM(D4:E6)</f>
        <v>301</v>
      </c>
      <c r="E7" s="148"/>
      <c r="F7" s="45">
        <f t="shared" si="1"/>
        <v>247</v>
      </c>
      <c r="G7" s="63">
        <f t="shared" si="2"/>
        <v>54.927007299270073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2.197802197802198E-2</v>
      </c>
    </row>
    <row r="8" spans="1:15">
      <c r="A8" s="114" t="s">
        <v>24</v>
      </c>
      <c r="B8" s="19" t="s">
        <v>23</v>
      </c>
      <c r="C8" s="5">
        <v>5</v>
      </c>
      <c r="D8" s="151">
        <v>2</v>
      </c>
      <c r="E8" s="152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455</v>
      </c>
      <c r="L8" s="78">
        <f t="shared" si="3"/>
        <v>0.58861578266494174</v>
      </c>
      <c r="M8" s="67">
        <f>SUM(M3:M7)</f>
        <v>318</v>
      </c>
      <c r="N8" s="74">
        <f t="shared" si="0"/>
        <v>1</v>
      </c>
    </row>
    <row r="9" spans="1:15" ht="15.75" thickBot="1">
      <c r="A9" s="114"/>
      <c r="B9" s="19" t="s">
        <v>22</v>
      </c>
      <c r="C9" s="5">
        <v>100</v>
      </c>
      <c r="D9" s="151">
        <v>35</v>
      </c>
      <c r="E9" s="152"/>
      <c r="F9" s="5">
        <f t="shared" si="1"/>
        <v>65</v>
      </c>
      <c r="G9" s="9">
        <f t="shared" si="2"/>
        <v>35</v>
      </c>
      <c r="I9" t="s">
        <v>70</v>
      </c>
      <c r="J9">
        <f>C28</f>
        <v>38</v>
      </c>
    </row>
    <row r="10" spans="1:15" ht="15.75" thickBot="1">
      <c r="A10" s="145" t="s">
        <v>4</v>
      </c>
      <c r="B10" s="146"/>
      <c r="C10" s="45">
        <f>SUM(C8:C9)</f>
        <v>105</v>
      </c>
      <c r="D10" s="147">
        <f>SUM(D8:E9)</f>
        <v>37</v>
      </c>
      <c r="E10" s="148"/>
      <c r="F10" s="45">
        <f t="shared" si="1"/>
        <v>68</v>
      </c>
      <c r="G10" s="63">
        <f t="shared" si="2"/>
        <v>35.238095238095241</v>
      </c>
      <c r="I10" t="s">
        <v>71</v>
      </c>
      <c r="J10">
        <f>C27</f>
        <v>6</v>
      </c>
    </row>
    <row r="11" spans="1:15">
      <c r="A11" s="114" t="s">
        <v>21</v>
      </c>
      <c r="B11" s="46" t="s">
        <v>73</v>
      </c>
      <c r="C11" s="5">
        <v>11</v>
      </c>
      <c r="D11" s="151">
        <v>11</v>
      </c>
      <c r="E11" s="152"/>
      <c r="F11" s="5">
        <f t="shared" si="1"/>
        <v>0</v>
      </c>
      <c r="G11" s="9">
        <f t="shared" si="2"/>
        <v>100</v>
      </c>
    </row>
    <row r="12" spans="1:15" ht="15.75" customHeight="1" thickBot="1">
      <c r="A12" s="114"/>
      <c r="B12" s="19" t="s">
        <v>74</v>
      </c>
      <c r="C12" s="5">
        <v>9</v>
      </c>
      <c r="D12" s="151">
        <v>9</v>
      </c>
      <c r="E12" s="152"/>
      <c r="F12" s="5">
        <v>0</v>
      </c>
      <c r="G12" s="9">
        <f t="shared" si="2"/>
        <v>100</v>
      </c>
    </row>
    <row r="13" spans="1:15" ht="15.75" thickBot="1">
      <c r="A13" s="145" t="s">
        <v>4</v>
      </c>
      <c r="B13" s="146"/>
      <c r="C13" s="45">
        <f>SUM(C11:C12)</f>
        <v>20</v>
      </c>
      <c r="D13" s="147">
        <f>SUM(D11:E12)</f>
        <v>20</v>
      </c>
      <c r="E13" s="148"/>
      <c r="F13" s="45">
        <f t="shared" si="1"/>
        <v>0</v>
      </c>
      <c r="G13" s="63">
        <f t="shared" si="2"/>
        <v>100</v>
      </c>
    </row>
    <row r="14" spans="1:15" ht="23.25" thickBot="1">
      <c r="A14" s="149" t="s">
        <v>18</v>
      </c>
      <c r="B14" s="150"/>
      <c r="C14" s="150"/>
      <c r="D14" s="47" t="s">
        <v>17</v>
      </c>
      <c r="E14" s="48" t="s">
        <v>16</v>
      </c>
      <c r="F14" s="49" t="s">
        <v>52</v>
      </c>
      <c r="G14" s="50"/>
    </row>
    <row r="15" spans="1:15">
      <c r="A15" s="102" t="s">
        <v>37</v>
      </c>
      <c r="B15" s="103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2" t="s">
        <v>15</v>
      </c>
      <c r="B16" s="103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2" t="s">
        <v>14</v>
      </c>
      <c r="B17" s="103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2" t="s">
        <v>13</v>
      </c>
      <c r="B18" s="103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2" t="s">
        <v>12</v>
      </c>
      <c r="B19" s="103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87" t="s">
        <v>11</v>
      </c>
      <c r="B20" s="88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91" t="s">
        <v>4</v>
      </c>
      <c r="B21" s="92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31" t="s">
        <v>10</v>
      </c>
      <c r="B22" s="131"/>
      <c r="C22" s="131"/>
      <c r="D22" s="131"/>
      <c r="E22" s="131"/>
      <c r="F22" s="131"/>
      <c r="G22" s="131"/>
    </row>
    <row r="23" spans="1:7">
      <c r="A23" s="102" t="s">
        <v>9</v>
      </c>
      <c r="B23" s="103"/>
      <c r="C23" s="5">
        <v>7</v>
      </c>
      <c r="D23" s="104">
        <v>7</v>
      </c>
      <c r="E23" s="105"/>
      <c r="F23" s="5">
        <f>C23-D23</f>
        <v>0</v>
      </c>
      <c r="G23" s="9">
        <f t="shared" si="6"/>
        <v>100</v>
      </c>
    </row>
    <row r="24" spans="1:7">
      <c r="A24" s="87" t="s">
        <v>8</v>
      </c>
      <c r="B24" s="88"/>
      <c r="C24" s="10">
        <v>5</v>
      </c>
      <c r="D24" s="89">
        <v>3</v>
      </c>
      <c r="E24" s="90"/>
      <c r="F24" s="5">
        <f>C24-D24</f>
        <v>2</v>
      </c>
      <c r="G24" s="9">
        <f>((D24+E24)/C24)*100</f>
        <v>60</v>
      </c>
    </row>
    <row r="25" spans="1:7" ht="15.75" thickBot="1">
      <c r="A25" s="91" t="s">
        <v>4</v>
      </c>
      <c r="B25" s="92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</row>
    <row r="26" spans="1:7" ht="15.75" thickBot="1">
      <c r="A26" s="131" t="s">
        <v>7</v>
      </c>
      <c r="B26" s="131"/>
      <c r="C26" s="131"/>
      <c r="D26" s="131"/>
      <c r="E26" s="131"/>
      <c r="F26" s="131"/>
      <c r="G26" s="131"/>
    </row>
    <row r="27" spans="1:7" ht="15.75">
      <c r="A27" s="82" t="s">
        <v>6</v>
      </c>
      <c r="B27" s="82"/>
      <c r="C27" s="33">
        <v>6</v>
      </c>
      <c r="D27" s="26"/>
      <c r="E27" s="27"/>
      <c r="F27" s="28"/>
      <c r="G27" s="29"/>
    </row>
    <row r="28" spans="1:7" ht="16.5" thickBot="1">
      <c r="A28" s="82" t="s">
        <v>5</v>
      </c>
      <c r="B28" s="82"/>
      <c r="C28" s="33">
        <v>38</v>
      </c>
      <c r="D28" s="30"/>
      <c r="E28" s="31"/>
      <c r="F28" s="32"/>
      <c r="G28" s="9"/>
    </row>
    <row r="29" spans="1:7" ht="19.5" thickBot="1">
      <c r="A29" s="95" t="s">
        <v>3</v>
      </c>
      <c r="B29" s="95"/>
      <c r="C29" s="95"/>
      <c r="D29" s="95"/>
      <c r="E29" s="95"/>
      <c r="F29" s="95"/>
      <c r="G29" s="95"/>
    </row>
    <row r="30" spans="1:7" ht="15.75">
      <c r="A30" s="96" t="s">
        <v>2</v>
      </c>
      <c r="B30" s="97"/>
      <c r="C30" s="4">
        <f>SUM(OUTUBRO!C25,OUTUBRO!C21,OUTUBRO!C13,OUTUBRO!C10,OUTUBRO!C7)</f>
        <v>773</v>
      </c>
      <c r="D30" s="98"/>
      <c r="E30" s="98"/>
      <c r="F30" s="98"/>
      <c r="G30" s="99"/>
    </row>
    <row r="31" spans="1:7" ht="15.75">
      <c r="A31" s="100" t="s">
        <v>53</v>
      </c>
      <c r="B31" s="97"/>
      <c r="C31" s="4">
        <f>SUM(OUTUBRO!D7,OUTUBRO!D10,OUTUBRO!D13,OUTUBRO!D21,OUTUBRO!E21,OUTUBRO!D25)</f>
        <v>455</v>
      </c>
      <c r="D31" s="98"/>
      <c r="E31" s="98"/>
      <c r="F31" s="98"/>
      <c r="G31" s="99"/>
    </row>
    <row r="32" spans="1:7" ht="15.75">
      <c r="A32" s="100" t="s">
        <v>1</v>
      </c>
      <c r="B32" s="97"/>
      <c r="C32" s="4">
        <f>C30-C31</f>
        <v>318</v>
      </c>
      <c r="D32" s="98"/>
      <c r="E32" s="98"/>
      <c r="F32" s="98"/>
      <c r="G32" s="99"/>
    </row>
    <row r="33" spans="1:7">
      <c r="A33" s="84" t="s">
        <v>0</v>
      </c>
      <c r="B33" s="84"/>
      <c r="C33" s="84"/>
      <c r="D33" s="85"/>
      <c r="E33" s="85"/>
      <c r="F33" s="85"/>
      <c r="G33" s="85"/>
    </row>
    <row r="34" spans="1:7">
      <c r="A34" s="81" t="s">
        <v>65</v>
      </c>
      <c r="B34" s="81"/>
      <c r="C34" s="81"/>
      <c r="D34" s="81"/>
      <c r="E34" s="81"/>
      <c r="F34" s="81"/>
      <c r="G34" s="81"/>
    </row>
  </sheetData>
  <mergeCells count="50"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I1:N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4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Plan2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2019-07-15T17:00:45Z</cp:lastPrinted>
  <dcterms:created xsi:type="dcterms:W3CDTF">2013-04-15T20:13:49Z</dcterms:created>
  <dcterms:modified xsi:type="dcterms:W3CDTF">2019-11-20T17:49:48Z</dcterms:modified>
</cp:coreProperties>
</file>