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OM\RELATÓRIO ATIVIDADES\2019\RA6 TABELAS JUN\"/>
    </mc:Choice>
  </mc:AlternateContent>
  <xr:revisionPtr revIDLastSave="0" documentId="13_ncr:1_{C7587557-2279-4F42-8140-4A3D4FED497B}" xr6:coauthVersionLast="43" xr6:coauthVersionMax="43" xr10:uidLastSave="{00000000-0000-0000-0000-000000000000}"/>
  <bookViews>
    <workbookView xWindow="28680" yWindow="-120" windowWidth="29040" windowHeight="16440" tabRatio="547" activeTab="5" xr2:uid="{00000000-000D-0000-FFFF-FFFF00000000}"/>
  </bookViews>
  <sheets>
    <sheet name="JANEIRO" sheetId="57" r:id="rId1"/>
    <sheet name="FEVEREIRO" sheetId="58" r:id="rId2"/>
    <sheet name="MARÇO" sheetId="59" r:id="rId3"/>
    <sheet name="ABRIL" sheetId="60" r:id="rId4"/>
    <sheet name="MAIO" sheetId="61" r:id="rId5"/>
    <sheet name="JUNHO" sheetId="62" r:id="rId6"/>
    <sheet name="Plan3" sheetId="3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" i="62" l="1"/>
  <c r="B45" i="62"/>
  <c r="B47" i="61"/>
  <c r="B46" i="61"/>
  <c r="B45" i="61"/>
  <c r="J5" i="62" l="1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J32" i="62"/>
  <c r="J33" i="62"/>
  <c r="J34" i="62"/>
  <c r="J35" i="62"/>
  <c r="J36" i="62"/>
  <c r="J37" i="62"/>
  <c r="J38" i="62"/>
  <c r="J4" i="62"/>
  <c r="H5" i="62"/>
  <c r="H6" i="62"/>
  <c r="H7" i="62"/>
  <c r="H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4" i="62"/>
  <c r="E39" i="62"/>
  <c r="E39" i="61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4" i="62"/>
  <c r="C39" i="62"/>
  <c r="J11" i="61"/>
  <c r="J5" i="61"/>
  <c r="J6" i="61"/>
  <c r="J7" i="61"/>
  <c r="J8" i="61"/>
  <c r="J9" i="61"/>
  <c r="J10" i="61"/>
  <c r="J12" i="61"/>
  <c r="J13" i="61"/>
  <c r="J14" i="61"/>
  <c r="J15" i="61"/>
  <c r="J16" i="61"/>
  <c r="J17" i="61"/>
  <c r="J18" i="61"/>
  <c r="J19" i="61"/>
  <c r="J20" i="61"/>
  <c r="J21" i="61"/>
  <c r="J22" i="61"/>
  <c r="J23" i="61"/>
  <c r="J24" i="61"/>
  <c r="J25" i="61"/>
  <c r="J26" i="61"/>
  <c r="J27" i="61"/>
  <c r="J28" i="61"/>
  <c r="J29" i="61"/>
  <c r="J30" i="61"/>
  <c r="J31" i="61"/>
  <c r="J32" i="61"/>
  <c r="J33" i="61"/>
  <c r="J34" i="61"/>
  <c r="J35" i="61"/>
  <c r="J36" i="61"/>
  <c r="J37" i="61"/>
  <c r="J38" i="61"/>
  <c r="J4" i="61"/>
  <c r="H5" i="61"/>
  <c r="H6" i="61"/>
  <c r="H7" i="61"/>
  <c r="H8" i="61"/>
  <c r="H9" i="61"/>
  <c r="H10" i="61"/>
  <c r="H11" i="61"/>
  <c r="H12" i="61"/>
  <c r="H13" i="61"/>
  <c r="H14" i="61"/>
  <c r="H15" i="61"/>
  <c r="H16" i="61"/>
  <c r="H17" i="61"/>
  <c r="H18" i="61"/>
  <c r="H19" i="61"/>
  <c r="H20" i="61"/>
  <c r="H21" i="61"/>
  <c r="H22" i="61"/>
  <c r="H23" i="61"/>
  <c r="H24" i="61"/>
  <c r="H25" i="61"/>
  <c r="H26" i="61"/>
  <c r="H27" i="61"/>
  <c r="H28" i="61"/>
  <c r="H29" i="61"/>
  <c r="H30" i="61"/>
  <c r="H31" i="61"/>
  <c r="H32" i="61"/>
  <c r="H33" i="61"/>
  <c r="H34" i="61"/>
  <c r="H35" i="61"/>
  <c r="H36" i="61"/>
  <c r="H37" i="61"/>
  <c r="H38" i="61"/>
  <c r="H4" i="61"/>
  <c r="F5" i="61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4" i="61"/>
  <c r="B47" i="62" l="1"/>
  <c r="I39" i="62"/>
  <c r="G39" i="62"/>
  <c r="D39" i="62"/>
  <c r="I39" i="61"/>
  <c r="G39" i="61"/>
  <c r="D39" i="61"/>
  <c r="C39" i="61"/>
  <c r="B47" i="60"/>
  <c r="B46" i="60"/>
  <c r="B45" i="60"/>
  <c r="B44" i="60"/>
  <c r="I39" i="60"/>
  <c r="J4" i="60" s="1"/>
  <c r="G39" i="60"/>
  <c r="H38" i="60" s="1"/>
  <c r="E39" i="60"/>
  <c r="F38" i="60" s="1"/>
  <c r="D39" i="60"/>
  <c r="C39" i="60"/>
  <c r="B46" i="59"/>
  <c r="B47" i="59"/>
  <c r="D39" i="59"/>
  <c r="C39" i="59"/>
  <c r="B45" i="59"/>
  <c r="B44" i="59"/>
  <c r="I39" i="59"/>
  <c r="J38" i="59" s="1"/>
  <c r="G39" i="59"/>
  <c r="E39" i="59"/>
  <c r="F39" i="62" l="1"/>
  <c r="H39" i="62"/>
  <c r="C47" i="62"/>
  <c r="J39" i="62"/>
  <c r="J39" i="61"/>
  <c r="F39" i="61"/>
  <c r="C47" i="61"/>
  <c r="J39" i="60"/>
  <c r="J38" i="60"/>
  <c r="F4" i="60"/>
  <c r="F39" i="60" s="1"/>
  <c r="C47" i="60"/>
  <c r="H4" i="60"/>
  <c r="H39" i="60" s="1"/>
  <c r="J4" i="59"/>
  <c r="H38" i="59"/>
  <c r="C47" i="59"/>
  <c r="F38" i="59"/>
  <c r="H4" i="59"/>
  <c r="F4" i="59"/>
  <c r="D39" i="58"/>
  <c r="J39" i="59" l="1"/>
  <c r="H39" i="59"/>
  <c r="F39" i="59"/>
  <c r="B46" i="58"/>
  <c r="B45" i="58"/>
  <c r="B44" i="58"/>
  <c r="B43" i="58"/>
  <c r="H39" i="58"/>
  <c r="I35" i="58" s="1"/>
  <c r="F39" i="58"/>
  <c r="G38" i="58" s="1"/>
  <c r="E37" i="58"/>
  <c r="G31" i="58"/>
  <c r="G28" i="58"/>
  <c r="G18" i="58"/>
  <c r="G7" i="58"/>
  <c r="G37" i="58" l="1"/>
  <c r="I6" i="58"/>
  <c r="I13" i="58"/>
  <c r="I18" i="58"/>
  <c r="I26" i="58"/>
  <c r="I37" i="58"/>
  <c r="I14" i="58"/>
  <c r="I21" i="58"/>
  <c r="I33" i="58"/>
  <c r="I38" i="58"/>
  <c r="I9" i="58"/>
  <c r="I17" i="58"/>
  <c r="I22" i="58"/>
  <c r="I29" i="58"/>
  <c r="I34" i="58"/>
  <c r="I5" i="58"/>
  <c r="I10" i="58"/>
  <c r="I25" i="58"/>
  <c r="I30" i="58"/>
  <c r="G4" i="58"/>
  <c r="G24" i="58"/>
  <c r="G29" i="58"/>
  <c r="G32" i="58"/>
  <c r="G10" i="58"/>
  <c r="G15" i="58"/>
  <c r="G21" i="58"/>
  <c r="G36" i="58"/>
  <c r="G5" i="58"/>
  <c r="G8" i="58"/>
  <c r="G12" i="58"/>
  <c r="G26" i="58"/>
  <c r="G13" i="58"/>
  <c r="G16" i="58"/>
  <c r="G20" i="58"/>
  <c r="G23" i="58"/>
  <c r="G34" i="58"/>
  <c r="G6" i="58"/>
  <c r="G9" i="58"/>
  <c r="G11" i="58"/>
  <c r="G14" i="58"/>
  <c r="G17" i="58"/>
  <c r="G19" i="58"/>
  <c r="G22" i="58"/>
  <c r="G25" i="58"/>
  <c r="G27" i="58"/>
  <c r="G30" i="58"/>
  <c r="G33" i="58"/>
  <c r="G35" i="58"/>
  <c r="C46" i="58"/>
  <c r="E7" i="58"/>
  <c r="E11" i="58"/>
  <c r="E15" i="58"/>
  <c r="E19" i="58"/>
  <c r="E23" i="58"/>
  <c r="E27" i="58"/>
  <c r="E31" i="58"/>
  <c r="E35" i="58"/>
  <c r="E4" i="58"/>
  <c r="E8" i="58"/>
  <c r="E12" i="58"/>
  <c r="E16" i="58"/>
  <c r="E20" i="58"/>
  <c r="E24" i="58"/>
  <c r="E28" i="58"/>
  <c r="E32" i="58"/>
  <c r="E36" i="58"/>
  <c r="I4" i="58"/>
  <c r="E6" i="58"/>
  <c r="I8" i="58"/>
  <c r="E10" i="58"/>
  <c r="I12" i="58"/>
  <c r="E14" i="58"/>
  <c r="I16" i="58"/>
  <c r="E18" i="58"/>
  <c r="I20" i="58"/>
  <c r="E22" i="58"/>
  <c r="I24" i="58"/>
  <c r="E26" i="58"/>
  <c r="I28" i="58"/>
  <c r="E30" i="58"/>
  <c r="I32" i="58"/>
  <c r="E34" i="58"/>
  <c r="I36" i="58"/>
  <c r="E38" i="58"/>
  <c r="E5" i="58"/>
  <c r="I7" i="58"/>
  <c r="E9" i="58"/>
  <c r="I11" i="58"/>
  <c r="E13" i="58"/>
  <c r="I15" i="58"/>
  <c r="E17" i="58"/>
  <c r="I19" i="58"/>
  <c r="E21" i="58"/>
  <c r="I23" i="58"/>
  <c r="E25" i="58"/>
  <c r="I27" i="58"/>
  <c r="E29" i="58"/>
  <c r="I31" i="58"/>
  <c r="E33" i="58"/>
  <c r="B46" i="57"/>
  <c r="B45" i="57"/>
  <c r="B44" i="57"/>
  <c r="B43" i="57"/>
  <c r="H39" i="57"/>
  <c r="I35" i="57" s="1"/>
  <c r="F39" i="57"/>
  <c r="G36" i="57" s="1"/>
  <c r="D39" i="57"/>
  <c r="E37" i="57" s="1"/>
  <c r="G38" i="57"/>
  <c r="G37" i="57"/>
  <c r="G35" i="57"/>
  <c r="G34" i="57"/>
  <c r="G33" i="57"/>
  <c r="G32" i="57"/>
  <c r="G31" i="57"/>
  <c r="G30" i="57"/>
  <c r="G29" i="57"/>
  <c r="G27" i="57"/>
  <c r="G26" i="57"/>
  <c r="G25" i="57"/>
  <c r="G24" i="57"/>
  <c r="G23" i="57"/>
  <c r="G22" i="57"/>
  <c r="G21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G7" i="57"/>
  <c r="G6" i="57"/>
  <c r="G5" i="57"/>
  <c r="G4" i="57"/>
  <c r="I6" i="57" l="1"/>
  <c r="I9" i="57"/>
  <c r="I14" i="57"/>
  <c r="I17" i="57"/>
  <c r="G20" i="57"/>
  <c r="I22" i="57"/>
  <c r="I25" i="57"/>
  <c r="G28" i="57"/>
  <c r="G39" i="57" s="1"/>
  <c r="I30" i="57"/>
  <c r="I33" i="57"/>
  <c r="I38" i="57"/>
  <c r="C46" i="57"/>
  <c r="I5" i="57"/>
  <c r="I10" i="57"/>
  <c r="I13" i="57"/>
  <c r="I18" i="57"/>
  <c r="I21" i="57"/>
  <c r="I26" i="57"/>
  <c r="I29" i="57"/>
  <c r="I34" i="57"/>
  <c r="I37" i="57"/>
  <c r="G39" i="58"/>
  <c r="E39" i="58"/>
  <c r="I39" i="58"/>
  <c r="E7" i="57"/>
  <c r="E11" i="57"/>
  <c r="E15" i="57"/>
  <c r="E19" i="57"/>
  <c r="E23" i="57"/>
  <c r="E27" i="57"/>
  <c r="E31" i="57"/>
  <c r="E35" i="57"/>
  <c r="E4" i="57"/>
  <c r="E8" i="57"/>
  <c r="E12" i="57"/>
  <c r="E16" i="57"/>
  <c r="E20" i="57"/>
  <c r="E24" i="57"/>
  <c r="E28" i="57"/>
  <c r="E32" i="57"/>
  <c r="E36" i="57"/>
  <c r="I4" i="57"/>
  <c r="E6" i="57"/>
  <c r="I8" i="57"/>
  <c r="E10" i="57"/>
  <c r="I12" i="57"/>
  <c r="E14" i="57"/>
  <c r="I16" i="57"/>
  <c r="E18" i="57"/>
  <c r="I20" i="57"/>
  <c r="E22" i="57"/>
  <c r="I24" i="57"/>
  <c r="E26" i="57"/>
  <c r="I28" i="57"/>
  <c r="E30" i="57"/>
  <c r="I32" i="57"/>
  <c r="E34" i="57"/>
  <c r="I36" i="57"/>
  <c r="E38" i="57"/>
  <c r="E5" i="57"/>
  <c r="I7" i="57"/>
  <c r="E9" i="57"/>
  <c r="I11" i="57"/>
  <c r="E13" i="57"/>
  <c r="I15" i="57"/>
  <c r="E17" i="57"/>
  <c r="I19" i="57"/>
  <c r="E21" i="57"/>
  <c r="I23" i="57"/>
  <c r="E25" i="57"/>
  <c r="I27" i="57"/>
  <c r="E29" i="57"/>
  <c r="I31" i="57"/>
  <c r="E33" i="57"/>
  <c r="E39" i="57" l="1"/>
  <c r="I39" i="57"/>
  <c r="H39" i="61" l="1"/>
</calcChain>
</file>

<file path=xl/sharedStrings.xml><?xml version="1.0" encoding="utf-8"?>
<sst xmlns="http://schemas.openxmlformats.org/spreadsheetml/2006/main" count="756" uniqueCount="179">
  <si>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</si>
  <si>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</si>
  <si>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</si>
  <si>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</si>
  <si>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</si>
  <si>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</si>
  <si>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</si>
  <si>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</si>
  <si>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</si>
  <si>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</si>
  <si>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</si>
  <si>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</si>
  <si>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</si>
  <si>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</si>
  <si>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</si>
  <si>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</si>
  <si>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</si>
  <si>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</si>
  <si>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</si>
  <si>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</si>
  <si>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</si>
  <si>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</si>
  <si>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</si>
  <si>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</si>
  <si>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</si>
  <si>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</si>
  <si>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</si>
  <si>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</si>
  <si>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</si>
  <si>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</si>
  <si>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</si>
  <si>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</si>
  <si>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</si>
  <si>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</si>
  <si>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</si>
  <si>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</si>
  <si>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</si>
  <si>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</si>
  <si>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</si>
  <si>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</si>
  <si>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</si>
  <si>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</si>
  <si>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</si>
  <si>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</si>
  <si>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</si>
  <si>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</si>
  <si>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</si>
  <si>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</si>
  <si>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</si>
  <si>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</si>
  <si>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</si>
  <si>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</si>
  <si>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</si>
  <si>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</si>
  <si>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</si>
  <si>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</si>
  <si>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</si>
  <si>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</si>
  <si>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</si>
  <si>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</si>
  <si>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</si>
  <si>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</si>
  <si>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</si>
  <si>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</si>
  <si>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</si>
  <si>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</si>
  <si>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</si>
  <si>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</si>
  <si>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</si>
  <si>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</si>
  <si>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</si>
  <si>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</si>
  <si>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</si>
  <si>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</si>
  <si>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</si>
  <si>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</si>
  <si>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</si>
  <si>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</si>
  <si>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</si>
  <si>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</si>
  <si>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</si>
  <si>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</si>
  <si>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</si>
  <si>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</si>
  <si>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</si>
  <si>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</si>
  <si>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</si>
  <si>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</si>
  <si>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</si>
  <si>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483, TABELA 15), porque no total de 499 estão computados os 45 servidores de outros órgãos à disposição do TCE, menos 29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</si>
  <si>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483, TABELA 15), porque no total de 502 estão computados os 46 servidores de outros órgãos à disposição do TCE, menos 27 servidores efetivos que, concomitantemente, ocupam cargos comissionados.  </t>
    </r>
  </si>
  <si>
    <t>CONSULTORIA GERAL (COG)</t>
  </si>
  <si>
    <t>DIRETORIA DE ADMINISTRAÇÃO E FINANÇAS (DAF)</t>
  </si>
  <si>
    <t>DIRETORIA DE ATIVIDADES ESPECIAIS</t>
  </si>
  <si>
    <t>DIRETORIA DE CONTROLE DA ADMINISTRAÇÃO ESTADUAL (DCE)</t>
  </si>
  <si>
    <t>DIRETORIA DE CONTROLE DE ATOS DE PESSOAL (DAP)</t>
  </si>
  <si>
    <t>DIRETORIA DE CONTROLE DE CONTAS DE GOVERNO (DCG)</t>
  </si>
  <si>
    <t>DIRETORIA DE CONTROLE DE LICITAÇÕES E CONTRATAÇÕES</t>
  </si>
  <si>
    <t>DIRETORIA DE CONTROLE DE MUNICÍPIOS (DMU)</t>
  </si>
  <si>
    <t>GAB AUD. GERSON DOS SANTOS SICCA</t>
  </si>
  <si>
    <t>GAB. AUDIT SABRINA NUNES IOCKEN</t>
  </si>
  <si>
    <t>GAB. AUDITOR CLEBER MUNIZ GAVI</t>
  </si>
  <si>
    <t>PRESIDÊNCIA (GAP)</t>
  </si>
  <si>
    <t>PRESIDÊNCIA (GAP) - ACOM</t>
  </si>
  <si>
    <t>PRESIDÊNCIA (GAP) - ASMI</t>
  </si>
  <si>
    <t>PRESIDÊNCIA (GAP) - AUDI</t>
  </si>
  <si>
    <t>PRESIDÊNCIA (GAP) - ICON</t>
  </si>
  <si>
    <t>PRESIDÊNCIA (GAP) - OUVI</t>
  </si>
  <si>
    <t>SECRETARIA GERAL</t>
  </si>
  <si>
    <t>SERVIDORES À DISPOSIÇÃO DE OUTROS ÓRGÃOS</t>
  </si>
  <si>
    <t>GCHJN</t>
  </si>
  <si>
    <t xml:space="preserve">DIRETORIA GERAL DE CONTROLE EXTERNO </t>
  </si>
  <si>
    <t xml:space="preserve">DIRETORIA DE PLANEJAMENTO E PROJETOS ESPECIAIS </t>
  </si>
  <si>
    <t xml:space="preserve">DIRETORIA DE INFORMÁTICA </t>
  </si>
  <si>
    <t>GABINETE DO CONSELHEIRO CORREGEDOR GERAL</t>
  </si>
  <si>
    <t>GABINETE CESAR FILOMENO FONTES</t>
  </si>
  <si>
    <t>GAB ADIRCELIO M. F. JUNIOR</t>
  </si>
  <si>
    <t>GAB WILSON R. WAN DALL</t>
  </si>
  <si>
    <t>GAB HERNEUS DE NADAL</t>
  </si>
  <si>
    <t>GAB LUIZ EDUARDO CHEREM</t>
  </si>
  <si>
    <t>GAB JOSE NEI A. ASCARI</t>
  </si>
  <si>
    <t>GAB LUIZ ROBERTO HERBST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</si>
  <si>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491, TABELA 16) não coincide com o total de cargos lotados (= 475, TABELA 15), porque no total de 491 estão computados os 46 servidores de outros órgãos à disposição do TCE, menos 29 servidores efetivos que, concomitantemente, ocupam cargos comissionados.  </t>
    </r>
  </si>
  <si>
    <t xml:space="preserve">CONSULTORIA GERAL (COG) </t>
  </si>
  <si>
    <t xml:space="preserve">DIRETORIA DE ADMINISTRAÇÃO E FINANÇAS (DAF) </t>
  </si>
  <si>
    <t xml:space="preserve">DIRETORIA DE CONTROLE DA ADMINISTRAÇÃO ESTADUAL (DCE) </t>
  </si>
  <si>
    <t xml:space="preserve">DIRETORIA DE CONTROLE DE ATOS DE PESSOAL (DAP) </t>
  </si>
  <si>
    <t xml:space="preserve">DIRETORIA DE CONTROLE DE CONTAS DE GOVERNO (DCG) </t>
  </si>
  <si>
    <t xml:space="preserve">DIRETORIA DE CONTROLE DE MUNICÍPIOS (DMU) </t>
  </si>
  <si>
    <t xml:space="preserve">DIRETORIA DE GESTÃO DE PESSOAS (DGP) </t>
  </si>
  <si>
    <t xml:space="preserve">DIRETORIA DE INFORMÁTICA (DIN) </t>
  </si>
  <si>
    <t xml:space="preserve">DIRETORIA DE PLANEJAMENTO E PROJETOS ESPECIAIS (DPE) </t>
  </si>
  <si>
    <t xml:space="preserve">DIRETORIA DE RECURSOS E REEXAMES (DRR) </t>
  </si>
  <si>
    <t xml:space="preserve">DIRETORIA GERAL DE CONTROLE EXTERNO (DGCE) </t>
  </si>
  <si>
    <t xml:space="preserve">DIRETORIA GERAL DE PLANEJAMENTO E ADMINISTRAÇÃO (DGPA) </t>
  </si>
  <si>
    <t xml:space="preserve">Gab - Wilson Rogério Wan Dall </t>
  </si>
  <si>
    <t xml:space="preserve">GAB AUD. GERSON DOS SANTOS SICCA </t>
  </si>
  <si>
    <t xml:space="preserve">Gab Cons Herneus Joao de Nadal </t>
  </si>
  <si>
    <t xml:space="preserve">Gab Conselheiro - Luiz Eduardo Cherem </t>
  </si>
  <si>
    <t xml:space="preserve">Gab Conselheiro José Nei A Ascari </t>
  </si>
  <si>
    <t xml:space="preserve">Gab Conselheiro Luiz Roberto Herbst </t>
  </si>
  <si>
    <t xml:space="preserve">GAB. AUDIT SABRINA NUNES IOCKEN </t>
  </si>
  <si>
    <t xml:space="preserve">GAB. AUDITOR CLEBER MUNIZ GAVI </t>
  </si>
  <si>
    <t xml:space="preserve">Gab. Cons. Adircelio M. F. Junior </t>
  </si>
  <si>
    <t xml:space="preserve">Gabinete de Conselheiro - César Filomeno Fontes </t>
  </si>
  <si>
    <t xml:space="preserve">GABINETE DO CONSELHEIRO CORREGEDOR GERAL (GCR) </t>
  </si>
  <si>
    <t xml:space="preserve">PRESIDÊNCIA (GAP) </t>
  </si>
  <si>
    <t xml:space="preserve">PRESIDÊNCIA (GAP) - ACOM </t>
  </si>
  <si>
    <t xml:space="preserve">PRESIDÊNCIA (GAP) - ASMI </t>
  </si>
  <si>
    <t xml:space="preserve">PRESIDÊNCIA (GAP) - AUDI </t>
  </si>
  <si>
    <t xml:space="preserve">PRESIDÊNCIA (GAP) - ICON </t>
  </si>
  <si>
    <t xml:space="preserve">PRESIDÊNCIA (GAP) - OUVI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</si>
  <si>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480, TABELA 16) não coincide com o total de cargos lotados (= 473, TABELA 15), porque no total de 480 estão computados os 50 servidores de outros órgãos à disposição do TCE, menos 26 servidores efetivos que, concomitantemente, ocupam cargos comissionados.  </t>
    </r>
  </si>
  <si>
    <t>CONSULTORIA GERAL</t>
  </si>
  <si>
    <t>DIRETORIA DE CONTROLE DA ADMINISTRAÇÃO ESTADUAL</t>
  </si>
  <si>
    <t>DIRETORIA DE CONTROLE DE CONTAS DE GOVERNO</t>
  </si>
  <si>
    <t>DIRETORIA DE CONTROLE DE MUNICÍPIOS</t>
  </si>
  <si>
    <t>DIRETORIA DE GESTÃO DE PESSOAS</t>
  </si>
  <si>
    <t>DIRETORIA GERAL DE PLANEJAMENTO E ADMINISTRAÇÃO</t>
  </si>
  <si>
    <t xml:space="preserve">GAB. CONS. WILSON ROGÉRIO WAN DALL </t>
  </si>
  <si>
    <t xml:space="preserve">GAB. AUDITOR GERSON DOS SANTOS SICCA </t>
  </si>
  <si>
    <t xml:space="preserve">GAB. CONS. HERNEUS JOAO DE NADAL </t>
  </si>
  <si>
    <t xml:space="preserve">GAB. CONS. LUIZ EDUARDO CHEREM </t>
  </si>
  <si>
    <t xml:space="preserve">GAB. CONS. LUIZ ROBERTO HERBST </t>
  </si>
  <si>
    <t xml:space="preserve">GAB. AUDITORA SABRINA NUNES IOCKEN </t>
  </si>
  <si>
    <t xml:space="preserve">GAB. CONS. ADIRCELIO M. F. JUNIOR </t>
  </si>
  <si>
    <t xml:space="preserve">GAB. CONS. CÉSAR FILOMENO FONTES </t>
  </si>
  <si>
    <t>GAB. CONS. CORREGEDOR GERAL</t>
  </si>
  <si>
    <t>PRESIDÊNCIA</t>
  </si>
  <si>
    <t xml:space="preserve">ASSESSORIA DE COMUNICAÇÃO SOCIAL - GAP </t>
  </si>
  <si>
    <t>ASSESSORIA MILITAR - GAP</t>
  </si>
  <si>
    <t>AUDITORIA INTERNA - GAP</t>
  </si>
  <si>
    <t>OUVIDORIA - GAP</t>
  </si>
  <si>
    <t>INSTITUTO DE CONTAS - GAP</t>
  </si>
  <si>
    <t xml:space="preserve">GAB. CONS. JOSÉ NEI ALBERTON ASCARI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</si>
  <si>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( 479) não coincide com o total de cargos lotados ( 463, TABELA 15), porque estão computados 39 servidores de outros órgãos à disposição do TCE, menos 23 servidores efetivos que, concomitantemente, ocupam cargos comissionados.  </t>
    </r>
  </si>
  <si>
    <t xml:space="preserve">GAB. CONS. JOSÉ NEI A. ASCARI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</si>
  <si>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(478) não coincide com o total de cargos lotados (464, TABELA 15), porque estão computados 39 servidores de outros órgãos à disposição do TCE, menos 25 servidores efetivos que, concomitantemente, ocupam cargos comissionados.  </t>
    </r>
  </si>
  <si>
    <t>À DISPOSIÇÃO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</si>
</sst>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4" borderId="32" xfId="0" applyFont="1" applyFill="1" applyBorder="1" applyAlignment="1">
      <alignment horizontal="center" vertical="center" wrapText="1"/>
    </xf>
    <xf numFmtId="0" fontId="1" fillId="4" borderId="32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right" indent="2"/>
    </xf>
    <xf numFmtId="2" fontId="6" fillId="0" borderId="32" xfId="42" applyNumberFormat="1" applyFont="1" applyBorder="1" applyAlignment="1">
      <alignment horizontal="right" indent="2"/>
    </xf>
    <xf numFmtId="0" fontId="6" fillId="0" borderId="32" xfId="0" applyFont="1" applyBorder="1" applyAlignment="1">
      <alignment horizontal="right" indent="2"/>
    </xf>
    <xf numFmtId="0" fontId="5" fillId="0" borderId="32" xfId="0" applyFont="1" applyBorder="1" applyAlignment="1">
      <alignment horizontal="left" indent="1"/>
    </xf>
    <xf numFmtId="0" fontId="1" fillId="5" borderId="32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 wrapText="1"/>
    </xf>
    <xf numFmtId="164" fontId="1" fillId="5" borderId="32" xfId="0" applyNumberFormat="1" applyFont="1" applyFill="1" applyBorder="1" applyAlignment="1">
      <alignment horizontal="right" vertical="center" wrapText="1" indent="2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1" fontId="6" fillId="0" borderId="32" xfId="0" applyNumberFormat="1" applyFont="1" applyBorder="1" applyAlignment="1">
      <alignment vertical="center"/>
    </xf>
    <xf numFmtId="1" fontId="1" fillId="5" borderId="32" xfId="0" applyNumberFormat="1" applyFont="1" applyFill="1" applyBorder="1" applyAlignment="1">
      <alignment horizontal="center" vertical="center" wrapText="1"/>
    </xf>
    <xf numFmtId="1" fontId="1" fillId="5" borderId="32" xfId="0" applyNumberFormat="1" applyFont="1" applyFill="1" applyBorder="1" applyAlignment="1">
      <alignment horizontal="right" vertical="center" wrapText="1"/>
    </xf>
    <xf numFmtId="10" fontId="6" fillId="0" borderId="32" xfId="42" applyNumberFormat="1" applyFont="1" applyBorder="1" applyAlignment="1">
      <alignment vertical="center"/>
    </xf>
    <xf numFmtId="9" fontId="1" fillId="5" borderId="32" xfId="42" applyFont="1" applyFill="1" applyBorder="1" applyAlignment="1">
      <alignment horizontal="right" vertical="center" wrapText="1"/>
    </xf>
    <xf numFmtId="9" fontId="1" fillId="5" borderId="35" xfId="42" applyFont="1" applyFill="1" applyBorder="1" applyAlignment="1">
      <alignment horizontal="right" vertical="center" wrapText="1"/>
    </xf>
    <xf numFmtId="10" fontId="5" fillId="0" borderId="35" xfId="42" applyNumberFormat="1" applyFont="1" applyBorder="1" applyAlignment="1">
      <alignment vertical="center"/>
    </xf>
    <xf numFmtId="0" fontId="0" fillId="0" borderId="32" xfId="0" applyBorder="1"/>
    <xf numFmtId="0" fontId="6" fillId="0" borderId="32" xfId="0" applyNumberFormat="1" applyFont="1" applyBorder="1" applyAlignment="1">
      <alignment vertical="center"/>
    </xf>
    <xf numFmtId="9" fontId="1" fillId="5" borderId="32" xfId="42" applyFont="1" applyFill="1" applyBorder="1" applyAlignment="1">
      <alignment vertical="center" wrapText="1"/>
    </xf>
    <xf numFmtId="10" fontId="6" fillId="0" borderId="35" xfId="42" applyNumberFormat="1" applyFont="1" applyBorder="1" applyAlignment="1">
      <alignment vertical="center"/>
    </xf>
    <xf numFmtId="9" fontId="1" fillId="5" borderId="35" xfId="42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2" fillId="39" borderId="33" xfId="0" applyFont="1" applyFill="1" applyBorder="1" applyAlignment="1">
      <alignment horizontal="center" vertical="center" wrapText="1"/>
    </xf>
    <xf numFmtId="0" fontId="2" fillId="39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3"/>
          <c:y val="0.26295951958008434"/>
          <c:w val="0.42189216972879207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14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39</c:v>
                </c:pt>
                <c:pt idx="8">
                  <c:v>47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4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4B1-AB27-D9D44BA68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477"/>
          <c:h val="0.9023367678372522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95680"/>
        <c:axId val="89897216"/>
      </c:barChart>
      <c:catAx>
        <c:axId val="8989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9897216"/>
        <c:crosses val="autoZero"/>
        <c:auto val="1"/>
        <c:lblAlgn val="ctr"/>
        <c:lblOffset val="100"/>
        <c:noMultiLvlLbl val="0"/>
      </c:catAx>
      <c:valAx>
        <c:axId val="89897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89895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56"/>
          <c:w val="0.69547169843188905"/>
          <c:h val="0.6784044194901762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146321872032767"/>
                  <c:y val="3.9395159635977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4-4B94-8DD0-3600EC1C647F}"/>
                </c:ext>
              </c:extLst>
            </c:dLbl>
            <c:dLbl>
              <c:idx val="1"/>
              <c:layout>
                <c:manualLayout>
                  <c:x val="0.19947052909532648"/>
                  <c:y val="-0.15368482474308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C-4AC9-B1F4-5682BB84C592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4-4B94-8DD0-3600EC1C64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JUNHO!$A$45:$A$47</c:f>
              <c:strCache>
                <c:ptCount val="3"/>
                <c:pt idx="0">
                  <c:v>ÁREA MEIO</c:v>
                </c:pt>
                <c:pt idx="1">
                  <c:v>ÁREA FIM</c:v>
                </c:pt>
                <c:pt idx="2">
                  <c:v>À DISPOSIÇÃO OUTROS ÓRGÃOS</c:v>
                </c:pt>
              </c:strCache>
            </c:strRef>
          </c:cat>
          <c:val>
            <c:numRef>
              <c:f>JUNHO!$B$45:$B$47</c:f>
              <c:numCache>
                <c:formatCode>General</c:formatCode>
                <c:ptCount val="3"/>
                <c:pt idx="0">
                  <c:v>175</c:v>
                </c:pt>
                <c:pt idx="1">
                  <c:v>298</c:v>
                </c:pt>
                <c:pt idx="2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4-4B94-8DD0-3600EC1C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477"/>
          <c:h val="0.9023367678372522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MAIO!$B$4:$B$38</c:f>
              <c:strCache>
                <c:ptCount val="35"/>
                <c:pt idx="0">
                  <c:v>ACOM</c:v>
                </c:pt>
                <c:pt idx="1">
                  <c:v>ASMI</c:v>
                </c:pt>
                <c:pt idx="2">
                  <c:v>ASTC</c:v>
                </c:pt>
                <c:pt idx="3">
                  <c:v>AUDI</c:v>
                </c:pt>
                <c:pt idx="4">
                  <c:v>COG</c:v>
                </c:pt>
                <c:pt idx="5">
                  <c:v>DAF</c:v>
                </c:pt>
                <c:pt idx="6">
                  <c:v>DAE</c:v>
                </c:pt>
                <c:pt idx="7">
                  <c:v>DCE</c:v>
                </c:pt>
                <c:pt idx="8">
                  <c:v>DAP</c:v>
                </c:pt>
                <c:pt idx="9">
                  <c:v>DCG</c:v>
                </c:pt>
                <c:pt idx="10">
                  <c:v>DLC</c:v>
                </c:pt>
                <c:pt idx="11">
                  <c:v>DMU</c:v>
                </c:pt>
                <c:pt idx="12">
                  <c:v>DGP</c:v>
                </c:pt>
                <c:pt idx="13">
                  <c:v>DIN</c:v>
                </c:pt>
                <c:pt idx="14">
                  <c:v>DPE</c:v>
                </c:pt>
                <c:pt idx="15">
                  <c:v>DRR</c:v>
                </c:pt>
                <c:pt idx="16">
                  <c:v>DGCE</c:v>
                </c:pt>
                <c:pt idx="17">
                  <c:v>DGPA</c:v>
                </c:pt>
                <c:pt idx="18">
                  <c:v>GACMG</c:v>
                </c:pt>
                <c:pt idx="19">
                  <c:v>GAGSC</c:v>
                </c:pt>
                <c:pt idx="20">
                  <c:v>GASNI</c:v>
                </c:pt>
                <c:pt idx="21">
                  <c:v>GCAMFJ</c:v>
                </c:pt>
                <c:pt idx="22">
                  <c:v>GCCFF</c:v>
                </c:pt>
                <c:pt idx="23">
                  <c:v>GCG</c:v>
                </c:pt>
                <c:pt idx="24">
                  <c:v>GCHJN</c:v>
                </c:pt>
                <c:pt idx="25">
                  <c:v>GCJNAA</c:v>
                </c:pt>
                <c:pt idx="26">
                  <c:v>GCLEC</c:v>
                </c:pt>
                <c:pt idx="27">
                  <c:v>GCLRH</c:v>
                </c:pt>
                <c:pt idx="28">
                  <c:v>GCWRWD</c:v>
                </c:pt>
                <c:pt idx="29">
                  <c:v>ICON</c:v>
                </c:pt>
                <c:pt idx="30">
                  <c:v>OUVI</c:v>
                </c:pt>
                <c:pt idx="31">
                  <c:v>GAP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MAIO!$F$4:$F$38</c:f>
              <c:numCache>
                <c:formatCode>0.00%</c:formatCode>
                <c:ptCount val="35"/>
                <c:pt idx="0">
                  <c:v>1.8789144050104383E-2</c:v>
                </c:pt>
                <c:pt idx="1">
                  <c:v>4.8016701461377868E-2</c:v>
                </c:pt>
                <c:pt idx="2">
                  <c:v>0</c:v>
                </c:pt>
                <c:pt idx="3">
                  <c:v>8.350730688935281E-3</c:v>
                </c:pt>
                <c:pt idx="4">
                  <c:v>2.5052192066805846E-2</c:v>
                </c:pt>
                <c:pt idx="5">
                  <c:v>6.0542797494780795E-2</c:v>
                </c:pt>
                <c:pt idx="6">
                  <c:v>3.7578288100208766E-2</c:v>
                </c:pt>
                <c:pt idx="7">
                  <c:v>8.7682672233820466E-2</c:v>
                </c:pt>
                <c:pt idx="8">
                  <c:v>6.2630480167014613E-2</c:v>
                </c:pt>
                <c:pt idx="9">
                  <c:v>4.1753653444676405E-3</c:v>
                </c:pt>
                <c:pt idx="10">
                  <c:v>7.0981210855949897E-2</c:v>
                </c:pt>
                <c:pt idx="11">
                  <c:v>8.7682672233820466E-2</c:v>
                </c:pt>
                <c:pt idx="12">
                  <c:v>4.8016701461377868E-2</c:v>
                </c:pt>
                <c:pt idx="13">
                  <c:v>3.5490605427974949E-2</c:v>
                </c:pt>
                <c:pt idx="14">
                  <c:v>8.350730688935281E-3</c:v>
                </c:pt>
                <c:pt idx="15">
                  <c:v>1.4613778705636743E-2</c:v>
                </c:pt>
                <c:pt idx="16">
                  <c:v>3.3402922755741124E-2</c:v>
                </c:pt>
                <c:pt idx="17">
                  <c:v>1.2526096033402923E-2</c:v>
                </c:pt>
                <c:pt idx="18">
                  <c:v>1.6701461377870562E-2</c:v>
                </c:pt>
                <c:pt idx="19">
                  <c:v>1.4613778705636743E-2</c:v>
                </c:pt>
                <c:pt idx="20">
                  <c:v>1.6701461377870562E-2</c:v>
                </c:pt>
                <c:pt idx="21">
                  <c:v>2.0876826722338203E-3</c:v>
                </c:pt>
                <c:pt idx="22">
                  <c:v>2.2964509394572025E-2</c:v>
                </c:pt>
                <c:pt idx="23">
                  <c:v>6.2630480167014616E-3</c:v>
                </c:pt>
                <c:pt idx="24">
                  <c:v>2.2964509394572025E-2</c:v>
                </c:pt>
                <c:pt idx="25">
                  <c:v>2.2964509394572025E-2</c:v>
                </c:pt>
                <c:pt idx="26">
                  <c:v>2.9227557411273485E-2</c:v>
                </c:pt>
                <c:pt idx="27">
                  <c:v>2.2964509394572025E-2</c:v>
                </c:pt>
                <c:pt idx="28">
                  <c:v>2.0876826722338204E-2</c:v>
                </c:pt>
                <c:pt idx="29">
                  <c:v>2.2964509394572025E-2</c:v>
                </c:pt>
                <c:pt idx="30">
                  <c:v>8.350730688935281E-3</c:v>
                </c:pt>
                <c:pt idx="31">
                  <c:v>3.7578288100208766E-2</c:v>
                </c:pt>
                <c:pt idx="32">
                  <c:v>5.845511482254697E-2</c:v>
                </c:pt>
                <c:pt idx="33">
                  <c:v>1.0438413361169102E-2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9-443D-B7C8-60A48B22A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95680"/>
        <c:axId val="89897216"/>
      </c:barChart>
      <c:catAx>
        <c:axId val="8989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9897216"/>
        <c:crosses val="autoZero"/>
        <c:auto val="1"/>
        <c:lblAlgn val="ctr"/>
        <c:lblOffset val="100"/>
        <c:noMultiLvlLbl val="0"/>
      </c:catAx>
      <c:valAx>
        <c:axId val="89897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89895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JAN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0-4A49-90F2-0C4B211E7620}"/>
                </c:ext>
              </c:extLst>
            </c:dLbl>
            <c:dLbl>
              <c:idx val="1"/>
              <c:layout>
                <c:manualLayout>
                  <c:x val="-0.14358585788499773"/>
                  <c:y val="-1.26419842878197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0-4A49-90F2-0C4B211E76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0-4A49-90F2-0C4B211E76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0-4A49-90F2-0C4B211E76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825"/>
          <c:y val="0.42052931293005241"/>
          <c:w val="0.29483547331535825"/>
          <c:h val="0.30895678267315352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02" footer="0.314960620000009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FEV / 2019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3"/>
          <c:y val="0.26295951958008434"/>
          <c:w val="0.42189216972879207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30</c:v>
                </c:pt>
                <c:pt idx="6">
                  <c:v>4</c:v>
                </c:pt>
                <c:pt idx="7">
                  <c:v>38</c:v>
                </c:pt>
                <c:pt idx="8">
                  <c:v>46</c:v>
                </c:pt>
                <c:pt idx="9">
                  <c:v>23</c:v>
                </c:pt>
                <c:pt idx="10">
                  <c:v>20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19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28</c:v>
                </c:pt>
                <c:pt idx="3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729-B410-260AFE991F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FEV / 2019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5-4AA1-8792-5DE0438D63F5}"/>
                </c:ext>
              </c:extLst>
            </c:dLbl>
            <c:dLbl>
              <c:idx val="1"/>
              <c:layout>
                <c:manualLayout>
                  <c:x val="-0.14358585788499773"/>
                  <c:y val="-1.26419842878197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5-4AA1-8792-5DE0438D63F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D5-4AA1-8792-5DE0438D63F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D5-4AA1-8792-5DE0438D63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825"/>
          <c:y val="0.42052931293005241"/>
          <c:w val="0.29483547331535825"/>
          <c:h val="0.30895678267315352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02" footer="0.314960620000009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34"/>
          <c:w val="0.69547169843188861"/>
          <c:h val="0.67840441949017527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2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MARÇO!$B$44:$B$47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300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58" footer="0.31496062000000058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388"/>
          <c:h val="0.9023367678372533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MARÇO!$B$4:$B$38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GCWRWD</c:v>
                </c:pt>
                <c:pt idx="16">
                  <c:v>GAGSC</c:v>
                </c:pt>
                <c:pt idx="17">
                  <c:v>GCHJN</c:v>
                </c:pt>
                <c:pt idx="18">
                  <c:v>GCLEC</c:v>
                </c:pt>
                <c:pt idx="19">
                  <c:v>GCJNAA</c:v>
                </c:pt>
                <c:pt idx="20">
                  <c:v>GCLRH</c:v>
                </c:pt>
                <c:pt idx="21">
                  <c:v>GASNI</c:v>
                </c:pt>
                <c:pt idx="22">
                  <c:v>GACMG</c:v>
                </c:pt>
                <c:pt idx="23">
                  <c:v>GCAMFJ</c:v>
                </c:pt>
                <c:pt idx="24">
                  <c:v>GCCFF</c:v>
                </c:pt>
                <c:pt idx="25">
                  <c:v>GCG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MARÇO!$F$4:$F$38</c:f>
              <c:numCache>
                <c:formatCode>0.00</c:formatCode>
                <c:ptCount val="35"/>
                <c:pt idx="0">
                  <c:v>0</c:v>
                </c:pt>
                <c:pt idx="1">
                  <c:v>2.2400000000000002</c:v>
                </c:pt>
                <c:pt idx="2">
                  <c:v>6.11</c:v>
                </c:pt>
                <c:pt idx="3">
                  <c:v>3.87</c:v>
                </c:pt>
                <c:pt idx="4">
                  <c:v>8.35</c:v>
                </c:pt>
                <c:pt idx="5">
                  <c:v>6.11</c:v>
                </c:pt>
                <c:pt idx="6">
                  <c:v>0.41</c:v>
                </c:pt>
                <c:pt idx="7">
                  <c:v>7.54</c:v>
                </c:pt>
                <c:pt idx="8">
                  <c:v>8.9600000000000009</c:v>
                </c:pt>
                <c:pt idx="9">
                  <c:v>4.68</c:v>
                </c:pt>
                <c:pt idx="10">
                  <c:v>4.07</c:v>
                </c:pt>
                <c:pt idx="11">
                  <c:v>1.22</c:v>
                </c:pt>
                <c:pt idx="12">
                  <c:v>1.83</c:v>
                </c:pt>
                <c:pt idx="13">
                  <c:v>2.44</c:v>
                </c:pt>
                <c:pt idx="14">
                  <c:v>1.63</c:v>
                </c:pt>
                <c:pt idx="15">
                  <c:v>2.04</c:v>
                </c:pt>
                <c:pt idx="16">
                  <c:v>1.43</c:v>
                </c:pt>
                <c:pt idx="17">
                  <c:v>2.44</c:v>
                </c:pt>
                <c:pt idx="18">
                  <c:v>2.65</c:v>
                </c:pt>
                <c:pt idx="19">
                  <c:v>2.2400000000000002</c:v>
                </c:pt>
                <c:pt idx="20">
                  <c:v>2.2400000000000002</c:v>
                </c:pt>
                <c:pt idx="21">
                  <c:v>1.63</c:v>
                </c:pt>
                <c:pt idx="22">
                  <c:v>1.63</c:v>
                </c:pt>
                <c:pt idx="23">
                  <c:v>0.2</c:v>
                </c:pt>
                <c:pt idx="24">
                  <c:v>2.2400000000000002</c:v>
                </c:pt>
                <c:pt idx="25">
                  <c:v>0.61</c:v>
                </c:pt>
                <c:pt idx="26">
                  <c:v>4.07</c:v>
                </c:pt>
                <c:pt idx="27">
                  <c:v>2.04</c:v>
                </c:pt>
                <c:pt idx="28">
                  <c:v>4.07</c:v>
                </c:pt>
                <c:pt idx="29">
                  <c:v>1.02</c:v>
                </c:pt>
                <c:pt idx="30">
                  <c:v>2.2400000000000002</c:v>
                </c:pt>
                <c:pt idx="31">
                  <c:v>0.81</c:v>
                </c:pt>
                <c:pt idx="32">
                  <c:v>5.91</c:v>
                </c:pt>
                <c:pt idx="33">
                  <c:v>1.02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02080"/>
        <c:axId val="89503616"/>
      </c:barChart>
      <c:catAx>
        <c:axId val="8950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9503616"/>
        <c:crosses val="autoZero"/>
        <c:auto val="1"/>
        <c:lblAlgn val="ctr"/>
        <c:lblOffset val="100"/>
        <c:noMultiLvlLbl val="0"/>
      </c:catAx>
      <c:valAx>
        <c:axId val="895036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89502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45"/>
          <c:w val="0.69547169843188883"/>
          <c:h val="0.67840441949017583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2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ABRIL!$A$44:$A$47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ABRIL!$B$44:$B$47</c:f>
              <c:numCache>
                <c:formatCode>General</c:formatCode>
                <c:ptCount val="4"/>
                <c:pt idx="0">
                  <c:v>0</c:v>
                </c:pt>
                <c:pt idx="1">
                  <c:v>176</c:v>
                </c:pt>
                <c:pt idx="2" formatCode="0">
                  <c:v>299</c:v>
                </c:pt>
                <c:pt idx="3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3415808665838"/>
          <c:y val="5.4505746873124879E-2"/>
          <c:w val="0.76974685056713432"/>
          <c:h val="0.902336767837252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ABRIL!$B$4:$B$38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GCWRWD</c:v>
                </c:pt>
                <c:pt idx="16">
                  <c:v>GAGSC</c:v>
                </c:pt>
                <c:pt idx="17">
                  <c:v>GCHJN</c:v>
                </c:pt>
                <c:pt idx="18">
                  <c:v>GCLEC</c:v>
                </c:pt>
                <c:pt idx="19">
                  <c:v>GCJNAA</c:v>
                </c:pt>
                <c:pt idx="20">
                  <c:v>GCLRH</c:v>
                </c:pt>
                <c:pt idx="21">
                  <c:v>GASNI</c:v>
                </c:pt>
                <c:pt idx="22">
                  <c:v>GACMG</c:v>
                </c:pt>
                <c:pt idx="23">
                  <c:v>GCAMFJ</c:v>
                </c:pt>
                <c:pt idx="24">
                  <c:v>GCCFF</c:v>
                </c:pt>
                <c:pt idx="25">
                  <c:v>GCG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ABRIL!$F$4:$F$38</c:f>
              <c:numCache>
                <c:formatCode>0.00</c:formatCode>
                <c:ptCount val="35"/>
                <c:pt idx="0">
                  <c:v>0</c:v>
                </c:pt>
                <c:pt idx="1">
                  <c:v>2.29</c:v>
                </c:pt>
                <c:pt idx="2">
                  <c:v>6.04</c:v>
                </c:pt>
                <c:pt idx="3">
                  <c:v>3.96</c:v>
                </c:pt>
                <c:pt idx="4">
                  <c:v>8.75</c:v>
                </c:pt>
                <c:pt idx="5">
                  <c:v>6.25</c:v>
                </c:pt>
                <c:pt idx="6">
                  <c:v>0.42</c:v>
                </c:pt>
                <c:pt idx="7">
                  <c:v>7.08</c:v>
                </c:pt>
                <c:pt idx="8">
                  <c:v>8.9600000000000009</c:v>
                </c:pt>
                <c:pt idx="9">
                  <c:v>4.79</c:v>
                </c:pt>
                <c:pt idx="10">
                  <c:v>3.54</c:v>
                </c:pt>
                <c:pt idx="11">
                  <c:v>1.04</c:v>
                </c:pt>
                <c:pt idx="12">
                  <c:v>1.46</c:v>
                </c:pt>
                <c:pt idx="13">
                  <c:v>3.33</c:v>
                </c:pt>
                <c:pt idx="14">
                  <c:v>1.67</c:v>
                </c:pt>
                <c:pt idx="15">
                  <c:v>2.08</c:v>
                </c:pt>
                <c:pt idx="16">
                  <c:v>1.46</c:v>
                </c:pt>
                <c:pt idx="17">
                  <c:v>2.29</c:v>
                </c:pt>
                <c:pt idx="18">
                  <c:v>2.92</c:v>
                </c:pt>
                <c:pt idx="19">
                  <c:v>2.29</c:v>
                </c:pt>
                <c:pt idx="20">
                  <c:v>2.29</c:v>
                </c:pt>
                <c:pt idx="21">
                  <c:v>1.67</c:v>
                </c:pt>
                <c:pt idx="22">
                  <c:v>1.67</c:v>
                </c:pt>
                <c:pt idx="23">
                  <c:v>0.21</c:v>
                </c:pt>
                <c:pt idx="24">
                  <c:v>2.29</c:v>
                </c:pt>
                <c:pt idx="25">
                  <c:v>0.63</c:v>
                </c:pt>
                <c:pt idx="26">
                  <c:v>3.96</c:v>
                </c:pt>
                <c:pt idx="27">
                  <c:v>1.67</c:v>
                </c:pt>
                <c:pt idx="28">
                  <c:v>3.96</c:v>
                </c:pt>
                <c:pt idx="29">
                  <c:v>1.04</c:v>
                </c:pt>
                <c:pt idx="30">
                  <c:v>2.29</c:v>
                </c:pt>
                <c:pt idx="31">
                  <c:v>0.83</c:v>
                </c:pt>
                <c:pt idx="32">
                  <c:v>5.83</c:v>
                </c:pt>
                <c:pt idx="33">
                  <c:v>1.04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A-40E0-A067-D90AB739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92896"/>
        <c:axId val="89794432"/>
      </c:barChart>
      <c:catAx>
        <c:axId val="89792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9794432"/>
        <c:crosses val="autoZero"/>
        <c:auto val="1"/>
        <c:lblAlgn val="ctr"/>
        <c:lblOffset val="100"/>
        <c:noMultiLvlLbl val="0"/>
      </c:catAx>
      <c:valAx>
        <c:axId val="89794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89792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13735783027128E-2"/>
          <c:y val="0.32159558050982756"/>
          <c:w val="0.69547169843188905"/>
          <c:h val="0.67840441949017627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643404106420937"/>
                  <c:y val="6.3556863716416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4-4148-9499-65859940BAE8}"/>
                </c:ext>
              </c:extLst>
            </c:dLbl>
            <c:dLbl>
              <c:idx val="1"/>
              <c:layout>
                <c:manualLayout>
                  <c:x val="0.21270484048272673"/>
                  <c:y val="-0.169801440834170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60-44CE-83A5-E4452A3F9773}"/>
                </c:ext>
              </c:extLst>
            </c:dLbl>
            <c:dLbl>
              <c:idx val="3"/>
              <c:layout>
                <c:manualLayout>
                  <c:x val="-0.25652556876121341"/>
                  <c:y val="9.3690845529143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48-9499-65859940B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MAIO!$A$45:$A$47</c:f>
              <c:strCache>
                <c:ptCount val="3"/>
                <c:pt idx="0">
                  <c:v>ÁREA MEIO</c:v>
                </c:pt>
                <c:pt idx="1">
                  <c:v>ÁREA FIM</c:v>
                </c:pt>
                <c:pt idx="2">
                  <c:v>À DISPOSIÇÃO</c:v>
                </c:pt>
              </c:strCache>
            </c:strRef>
          </c:cat>
          <c:val>
            <c:numRef>
              <c:f>MAIO!$B$45:$B$47</c:f>
              <c:numCache>
                <c:formatCode>General</c:formatCode>
                <c:ptCount val="3"/>
                <c:pt idx="0">
                  <c:v>176</c:v>
                </c:pt>
                <c:pt idx="1">
                  <c:v>298</c:v>
                </c:pt>
                <c:pt idx="2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148-9499-65859940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190497</xdr:rowOff>
    </xdr:from>
    <xdr:to>
      <xdr:col>4</xdr:col>
      <xdr:colOff>583622</xdr:colOff>
      <xdr:row>60</xdr:row>
      <xdr:rowOff>51952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393246-0909-4A1A-8E37-6A6EF625C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43</xdr:row>
      <xdr:rowOff>0</xdr:rowOff>
    </xdr:from>
    <xdr:to>
      <xdr:col>13</xdr:col>
      <xdr:colOff>588820</xdr:colOff>
      <xdr:row>76</xdr:row>
      <xdr:rowOff>77932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25B029-BFE1-4639-A5B2-7243DA044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47</xdr:row>
      <xdr:rowOff>8660</xdr:rowOff>
    </xdr:from>
    <xdr:to>
      <xdr:col>2</xdr:col>
      <xdr:colOff>225136</xdr:colOff>
      <xdr:row>64</xdr:row>
      <xdr:rowOff>25978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277091</xdr:colOff>
      <xdr:row>47</xdr:row>
      <xdr:rowOff>25977</xdr:rowOff>
    </xdr:from>
    <xdr:to>
      <xdr:col>9</xdr:col>
      <xdr:colOff>744683</xdr:colOff>
      <xdr:row>64</xdr:row>
      <xdr:rowOff>43296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61478</xdr:rowOff>
    </xdr:from>
    <xdr:to>
      <xdr:col>4</xdr:col>
      <xdr:colOff>583622</xdr:colOff>
      <xdr:row>59</xdr:row>
      <xdr:rowOff>113433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61478</xdr:rowOff>
    </xdr:from>
    <xdr:to>
      <xdr:col>4</xdr:col>
      <xdr:colOff>583622</xdr:colOff>
      <xdr:row>59</xdr:row>
      <xdr:rowOff>113433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0.14751</cdr:x>
      <cdr:y>0.0574</cdr:y>
    </cdr:from>
    <cdr:to>
      <cdr:x>0.83333</cdr:x>
      <cdr:y>0.21148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66749" y="164524"/>
          <a:ext cx="3099955" cy="44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600" b="1"/>
            <a:t>Distribuição</a:t>
          </a:r>
          <a:r>
            <a:rPr lang="pt-BR" sz="1600" b="1" baseline="0"/>
            <a:t> Funcional do TCE/SC </a:t>
          </a:r>
          <a:endParaRPr lang="pt-BR" sz="16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0.12471</cdr:x>
      <cdr:y>0.00647</cdr:y>
    </cdr:from>
    <cdr:to>
      <cdr:x>0.90881</cdr:x>
      <cdr:y>0.05525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6823" y="45227"/>
          <a:ext cx="4318132" cy="340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Percentuais</a:t>
          </a:r>
          <a:r>
            <a:rPr lang="pt-BR" sz="1400" b="1" baseline="0"/>
            <a:t> de Distribuição Funcional por Setor do TCE/SC</a:t>
          </a:r>
          <a:endParaRPr lang="pt-BR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42</xdr:row>
      <xdr:rowOff>51953</xdr:rowOff>
    </xdr:from>
    <xdr:to>
      <xdr:col>4</xdr:col>
      <xdr:colOff>602672</xdr:colOff>
      <xdr:row>59</xdr:row>
      <xdr:rowOff>103908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60614</xdr:colOff>
      <xdr:row>42</xdr:row>
      <xdr:rowOff>51956</xdr:rowOff>
    </xdr:from>
    <xdr:to>
      <xdr:col>13</xdr:col>
      <xdr:colOff>588820</xdr:colOff>
      <xdr:row>75</xdr:row>
      <xdr:rowOff>129888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opLeftCell="A28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5.5" customHeight="1" thickBot="1" x14ac:dyDescent="0.3">
      <c r="A2" s="63" t="s">
        <v>0</v>
      </c>
      <c r="B2" s="65" t="s">
        <v>35</v>
      </c>
      <c r="C2" s="65"/>
      <c r="D2" s="65" t="s">
        <v>8</v>
      </c>
      <c r="E2" s="65"/>
      <c r="F2" s="65" t="s">
        <v>1</v>
      </c>
      <c r="G2" s="65"/>
      <c r="H2" s="66" t="s">
        <v>27</v>
      </c>
      <c r="I2" s="67"/>
      <c r="J2" s="8" t="s">
        <v>0</v>
      </c>
    </row>
    <row r="3" spans="1:10" ht="15.75" thickBot="1" x14ac:dyDescent="0.3">
      <c r="A3" s="64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14</v>
      </c>
      <c r="E5" s="14">
        <f t="shared" si="0"/>
        <v>2.8056112224448899</v>
      </c>
      <c r="F5" s="10">
        <v>2</v>
      </c>
      <c r="G5" s="14">
        <f t="shared" si="1"/>
        <v>2.5641025641025639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</v>
      </c>
      <c r="G6" s="14">
        <f t="shared" si="1"/>
        <v>1.2820512820512819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</v>
      </c>
      <c r="G7" s="14">
        <f t="shared" si="1"/>
        <v>1.2820512820512819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8.6172344689378768</v>
      </c>
      <c r="F8" s="10">
        <v>1</v>
      </c>
      <c r="G8" s="14">
        <f t="shared" si="1"/>
        <v>1.2820512820512819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6.2124248496993983</v>
      </c>
      <c r="F9" s="10">
        <v>1</v>
      </c>
      <c r="G9" s="14">
        <f t="shared" si="1"/>
        <v>1.2820512820512819</v>
      </c>
      <c r="H9" s="10">
        <v>28</v>
      </c>
      <c r="I9" s="14">
        <f t="shared" si="2"/>
        <v>9.0909090909090917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0</v>
      </c>
      <c r="G10" s="14">
        <f t="shared" si="1"/>
        <v>0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39</v>
      </c>
      <c r="E11" s="14">
        <f t="shared" si="0"/>
        <v>7.8156312625250495</v>
      </c>
      <c r="F11" s="10">
        <v>3</v>
      </c>
      <c r="G11" s="14">
        <f t="shared" si="1"/>
        <v>3.8461538461538463</v>
      </c>
      <c r="H11" s="10">
        <v>35</v>
      </c>
      <c r="I11" s="14">
        <f t="shared" si="2"/>
        <v>11.363636363636363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9.4188376753507015</v>
      </c>
      <c r="F12" s="10">
        <v>1</v>
      </c>
      <c r="G12" s="14">
        <f t="shared" si="1"/>
        <v>1.2820512820512819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4.6092184368737472</v>
      </c>
      <c r="F13" s="10">
        <v>8</v>
      </c>
      <c r="G13" s="14">
        <f t="shared" si="1"/>
        <v>10.256410256410255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4.0080160320641278</v>
      </c>
      <c r="F14" s="10">
        <v>3</v>
      </c>
      <c r="G14" s="14">
        <f t="shared" si="1"/>
        <v>3.8461538461538463</v>
      </c>
      <c r="H14" s="10">
        <v>14</v>
      </c>
      <c r="I14" s="14">
        <f t="shared" si="2"/>
        <v>4.5454545454545459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1.402805611222445</v>
      </c>
      <c r="F15" s="10">
        <v>0</v>
      </c>
      <c r="G15" s="14">
        <f t="shared" si="1"/>
        <v>0</v>
      </c>
      <c r="H15" s="10">
        <v>5</v>
      </c>
      <c r="I15" s="14">
        <f t="shared" si="2"/>
        <v>1.6233766233766231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0</v>
      </c>
      <c r="G16" s="14">
        <f t="shared" si="1"/>
        <v>0</v>
      </c>
      <c r="H16" s="10">
        <v>7</v>
      </c>
      <c r="I16" s="14">
        <f t="shared" si="2"/>
        <v>2.2727272727272729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11</v>
      </c>
      <c r="E17" s="14">
        <f t="shared" si="0"/>
        <v>2.2044088176352705</v>
      </c>
      <c r="F17" s="10">
        <v>1</v>
      </c>
      <c r="G17" s="14">
        <f t="shared" si="1"/>
        <v>1.2820512820512819</v>
      </c>
      <c r="H17" s="10">
        <v>6</v>
      </c>
      <c r="I17" s="14">
        <f t="shared" si="2"/>
        <v>1.948051948051948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2</v>
      </c>
      <c r="G18" s="14">
        <f t="shared" si="1"/>
        <v>2.5641025641025639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2</v>
      </c>
      <c r="G19" s="14">
        <f t="shared" si="1"/>
        <v>2.5641025641025639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2</v>
      </c>
      <c r="G20" s="14">
        <f t="shared" si="1"/>
        <v>2.5641025641025639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1.6032064128256511</v>
      </c>
      <c r="F21" s="10">
        <v>1</v>
      </c>
      <c r="G21" s="14">
        <f t="shared" si="1"/>
        <v>1.2820512820512819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2.2044088176352705</v>
      </c>
      <c r="F22" s="10">
        <v>2</v>
      </c>
      <c r="G22" s="14">
        <f t="shared" si="1"/>
        <v>2.5641025641025639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4</v>
      </c>
      <c r="G23" s="14">
        <f t="shared" si="1"/>
        <v>5.1282051282051277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5</v>
      </c>
      <c r="G24" s="14">
        <f t="shared" si="1"/>
        <v>6.4102564102564097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2.2044088176352705</v>
      </c>
      <c r="F25" s="10">
        <v>5</v>
      </c>
      <c r="G25" s="14">
        <f t="shared" si="1"/>
        <v>6.4102564102564097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3</v>
      </c>
      <c r="G26" s="14">
        <f t="shared" si="1"/>
        <v>3.8461538461538463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4</v>
      </c>
      <c r="G27" s="14">
        <f t="shared" si="1"/>
        <v>5.1282051282051277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4</v>
      </c>
      <c r="G28" s="14">
        <f t="shared" si="1"/>
        <v>5.1282051282051277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1</v>
      </c>
      <c r="G29" s="14">
        <f t="shared" si="1"/>
        <v>1.2820512820512819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4.2084168336673349</v>
      </c>
      <c r="F30" s="10">
        <v>8</v>
      </c>
      <c r="G30" s="14">
        <f t="shared" si="1"/>
        <v>10.256410256410255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3</v>
      </c>
      <c r="G31" s="14">
        <f t="shared" si="1"/>
        <v>3.8461538461538463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3.8461538461538463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0</v>
      </c>
      <c r="G33" s="14">
        <f t="shared" si="1"/>
        <v>0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3</v>
      </c>
      <c r="G34" s="14">
        <f t="shared" si="1"/>
        <v>3.8461538461538463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0</v>
      </c>
      <c r="G35" s="14">
        <f t="shared" si="1"/>
        <v>0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4</v>
      </c>
      <c r="G36" s="14">
        <f t="shared" si="1"/>
        <v>5.1282051282051277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4</v>
      </c>
      <c r="E37" s="14">
        <f t="shared" si="0"/>
        <v>0.80160320641282556</v>
      </c>
      <c r="F37" s="15">
        <v>0</v>
      </c>
      <c r="G37" s="14">
        <f t="shared" si="1"/>
        <v>0</v>
      </c>
      <c r="H37" s="15">
        <v>4</v>
      </c>
      <c r="I37" s="14">
        <f t="shared" si="2"/>
        <v>1.2987012987012987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0</v>
      </c>
      <c r="G38" s="14">
        <f t="shared" si="1"/>
        <v>0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78</v>
      </c>
      <c r="G39" s="17">
        <f t="shared" si="3"/>
        <v>99.999999999999957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57" t="s">
        <v>72</v>
      </c>
      <c r="B40" s="57"/>
      <c r="C40" s="57"/>
      <c r="D40" s="57"/>
      <c r="E40" s="57"/>
      <c r="F40" s="57"/>
      <c r="G40" s="57"/>
      <c r="H40" s="57"/>
      <c r="I40" s="57"/>
    </row>
    <row r="41" spans="1:10" ht="15.75" thickBot="1" x14ac:dyDescent="0.3">
      <c r="A41" s="58" t="s">
        <v>9</v>
      </c>
      <c r="B41" s="58"/>
      <c r="C41" s="58"/>
      <c r="D41" s="58"/>
      <c r="E41" s="58"/>
      <c r="F41" s="58"/>
      <c r="G41" s="58"/>
      <c r="H41" s="58"/>
      <c r="I41" s="58"/>
    </row>
    <row r="42" spans="1:10" ht="33" customHeight="1" thickBot="1" x14ac:dyDescent="0.3">
      <c r="A42" s="59" t="s">
        <v>89</v>
      </c>
      <c r="B42" s="60"/>
      <c r="C42" s="60"/>
      <c r="D42" s="60"/>
      <c r="E42" s="60"/>
      <c r="F42" s="60"/>
      <c r="G42" s="60"/>
      <c r="H42" s="60"/>
      <c r="I42" s="60"/>
      <c r="J42" s="61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4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A7" zoomScale="110" zoomScaleNormal="110" workbookViewId="0">
      <selection activeCell="B43" sqref="B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5.5" customHeight="1" thickBot="1" x14ac:dyDescent="0.3">
      <c r="A2" s="63" t="s">
        <v>0</v>
      </c>
      <c r="B2" s="65" t="s">
        <v>35</v>
      </c>
      <c r="C2" s="65"/>
      <c r="D2" s="65" t="s">
        <v>8</v>
      </c>
      <c r="E2" s="65"/>
      <c r="F2" s="65" t="s">
        <v>1</v>
      </c>
      <c r="G2" s="65"/>
      <c r="H2" s="66" t="s">
        <v>27</v>
      </c>
      <c r="I2" s="67"/>
      <c r="J2" s="8" t="s">
        <v>0</v>
      </c>
    </row>
    <row r="3" spans="1:10" ht="15.75" thickBot="1" x14ac:dyDescent="0.3">
      <c r="A3" s="64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ht="14.1" customHeight="1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ht="14.1" customHeight="1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2.3904382470119523</v>
      </c>
      <c r="F5" s="10">
        <v>2</v>
      </c>
      <c r="G5" s="14">
        <f t="shared" si="1"/>
        <v>2.5974025974025974</v>
      </c>
      <c r="H5" s="10">
        <v>9</v>
      </c>
      <c r="I5" s="14">
        <f t="shared" si="2"/>
        <v>2.9315960912052117</v>
      </c>
      <c r="J5" s="5" t="s">
        <v>11</v>
      </c>
    </row>
    <row r="6" spans="1:10" ht="14.1" customHeight="1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</v>
      </c>
      <c r="G6" s="14">
        <f t="shared" si="1"/>
        <v>1.2987012987012987</v>
      </c>
      <c r="H6" s="10">
        <v>11</v>
      </c>
      <c r="I6" s="14">
        <f t="shared" si="2"/>
        <v>3.5830618892508146</v>
      </c>
      <c r="J6" s="5" t="s">
        <v>12</v>
      </c>
    </row>
    <row r="7" spans="1:10" ht="14.1" customHeight="1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</v>
      </c>
      <c r="G7" s="14">
        <f t="shared" si="1"/>
        <v>1.2987012987012987</v>
      </c>
      <c r="H7" s="10">
        <v>18</v>
      </c>
      <c r="I7" s="14">
        <f t="shared" si="2"/>
        <v>5.8631921824104234</v>
      </c>
      <c r="J7" s="5" t="s">
        <v>13</v>
      </c>
    </row>
    <row r="8" spans="1:10" ht="14.1" customHeight="1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8.5657370517928282</v>
      </c>
      <c r="F8" s="10">
        <v>1</v>
      </c>
      <c r="G8" s="14">
        <f t="shared" si="1"/>
        <v>1.2987012987012987</v>
      </c>
      <c r="H8" s="10">
        <v>40</v>
      </c>
      <c r="I8" s="14">
        <f t="shared" si="2"/>
        <v>13.029315960912053</v>
      </c>
      <c r="J8" s="5" t="s">
        <v>14</v>
      </c>
    </row>
    <row r="9" spans="1:10" ht="14.1" customHeight="1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1</v>
      </c>
      <c r="G9" s="14">
        <f t="shared" si="1"/>
        <v>1.2987012987012987</v>
      </c>
      <c r="H9" s="10">
        <v>27</v>
      </c>
      <c r="I9" s="14">
        <f t="shared" si="2"/>
        <v>8.7947882736156355</v>
      </c>
      <c r="J9" s="5" t="s">
        <v>15</v>
      </c>
    </row>
    <row r="10" spans="1:10" ht="14.1" customHeight="1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0</v>
      </c>
      <c r="G10" s="14">
        <f t="shared" si="1"/>
        <v>0</v>
      </c>
      <c r="H10" s="10">
        <v>3</v>
      </c>
      <c r="I10" s="14">
        <f t="shared" si="2"/>
        <v>0.97719869706840379</v>
      </c>
      <c r="J10" s="5" t="s">
        <v>33</v>
      </c>
    </row>
    <row r="11" spans="1:10" ht="14.1" customHeight="1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7.569721115537849</v>
      </c>
      <c r="F11" s="10">
        <v>3</v>
      </c>
      <c r="G11" s="14">
        <f t="shared" si="1"/>
        <v>3.8961038961038961</v>
      </c>
      <c r="H11" s="10">
        <v>34</v>
      </c>
      <c r="I11" s="14">
        <f t="shared" si="2"/>
        <v>11.074918566775244</v>
      </c>
      <c r="J11" s="5" t="s">
        <v>16</v>
      </c>
    </row>
    <row r="12" spans="1:10" ht="14.1" customHeight="1" x14ac:dyDescent="0.25">
      <c r="A12" s="2" t="s">
        <v>54</v>
      </c>
      <c r="B12" s="11" t="s">
        <v>38</v>
      </c>
      <c r="C12" s="11"/>
      <c r="D12" s="10">
        <v>46</v>
      </c>
      <c r="E12" s="14">
        <f t="shared" si="0"/>
        <v>9.1633466135458175</v>
      </c>
      <c r="F12" s="10">
        <v>1</v>
      </c>
      <c r="G12" s="14">
        <f t="shared" si="1"/>
        <v>1.2987012987012987</v>
      </c>
      <c r="H12" s="10">
        <v>43</v>
      </c>
      <c r="I12" s="14">
        <f t="shared" si="2"/>
        <v>14.006514657980457</v>
      </c>
      <c r="J12" s="5" t="s">
        <v>17</v>
      </c>
    </row>
    <row r="13" spans="1:10" ht="14.1" customHeight="1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8</v>
      </c>
      <c r="G13" s="14">
        <f t="shared" si="1"/>
        <v>10.38961038961039</v>
      </c>
      <c r="H13" s="10">
        <v>9</v>
      </c>
      <c r="I13" s="14">
        <f t="shared" si="2"/>
        <v>2.9315960912052117</v>
      </c>
      <c r="J13" s="5" t="s">
        <v>34</v>
      </c>
    </row>
    <row r="14" spans="1:10" ht="14.1" customHeight="1" x14ac:dyDescent="0.25">
      <c r="A14" s="2" t="s">
        <v>46</v>
      </c>
      <c r="B14" s="11"/>
      <c r="C14" s="11" t="s">
        <v>38</v>
      </c>
      <c r="D14" s="10">
        <v>20</v>
      </c>
      <c r="E14" s="14">
        <f t="shared" si="0"/>
        <v>3.9840637450199203</v>
      </c>
      <c r="F14" s="10">
        <v>3</v>
      </c>
      <c r="G14" s="14">
        <f t="shared" si="1"/>
        <v>3.8961038961038961</v>
      </c>
      <c r="H14" s="10">
        <v>13</v>
      </c>
      <c r="I14" s="14">
        <f t="shared" si="2"/>
        <v>4.234527687296417</v>
      </c>
      <c r="J14" s="5" t="s">
        <v>18</v>
      </c>
    </row>
    <row r="15" spans="1:10" ht="14.1" customHeight="1" x14ac:dyDescent="0.25">
      <c r="A15" s="2" t="s">
        <v>55</v>
      </c>
      <c r="B15" s="11"/>
      <c r="C15" s="11" t="s">
        <v>38</v>
      </c>
      <c r="D15" s="10">
        <v>7</v>
      </c>
      <c r="E15" s="14">
        <f t="shared" si="0"/>
        <v>1.394422310756972</v>
      </c>
      <c r="F15" s="10">
        <v>0</v>
      </c>
      <c r="G15" s="14">
        <f t="shared" si="1"/>
        <v>0</v>
      </c>
      <c r="H15" s="10">
        <v>5</v>
      </c>
      <c r="I15" s="14">
        <f t="shared" si="2"/>
        <v>1.6286644951140066</v>
      </c>
      <c r="J15" s="5" t="s">
        <v>19</v>
      </c>
    </row>
    <row r="16" spans="1:10" ht="14.1" customHeight="1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1.7928286852589643</v>
      </c>
      <c r="F16" s="10">
        <v>0</v>
      </c>
      <c r="G16" s="14">
        <f t="shared" si="1"/>
        <v>0</v>
      </c>
      <c r="H16" s="10">
        <v>7</v>
      </c>
      <c r="I16" s="14">
        <f t="shared" si="2"/>
        <v>2.2801302931596092</v>
      </c>
      <c r="J16" s="5" t="s">
        <v>39</v>
      </c>
    </row>
    <row r="17" spans="1:10" ht="14.1" customHeight="1" x14ac:dyDescent="0.25">
      <c r="A17" s="2" t="s">
        <v>57</v>
      </c>
      <c r="B17" s="11" t="s">
        <v>38</v>
      </c>
      <c r="C17" s="11"/>
      <c r="D17" s="10">
        <v>12</v>
      </c>
      <c r="E17" s="14">
        <f t="shared" si="0"/>
        <v>2.3904382470119523</v>
      </c>
      <c r="F17" s="10">
        <v>1</v>
      </c>
      <c r="G17" s="14">
        <f t="shared" si="1"/>
        <v>1.2987012987012987</v>
      </c>
      <c r="H17" s="10">
        <v>8</v>
      </c>
      <c r="I17" s="14">
        <f t="shared" si="2"/>
        <v>2.6058631921824107</v>
      </c>
      <c r="J17" s="5" t="s">
        <v>20</v>
      </c>
    </row>
    <row r="18" spans="1:10" ht="14.1" customHeight="1" x14ac:dyDescent="0.25">
      <c r="A18" s="2" t="s">
        <v>47</v>
      </c>
      <c r="B18" s="11"/>
      <c r="C18" s="11" t="s">
        <v>38</v>
      </c>
      <c r="D18" s="10">
        <v>8</v>
      </c>
      <c r="E18" s="14">
        <f t="shared" si="0"/>
        <v>1.593625498007968</v>
      </c>
      <c r="F18" s="10">
        <v>2</v>
      </c>
      <c r="G18" s="14">
        <f t="shared" si="1"/>
        <v>2.5974025974025974</v>
      </c>
      <c r="H18" s="10">
        <v>4</v>
      </c>
      <c r="I18" s="14">
        <f t="shared" si="2"/>
        <v>1.3029315960912053</v>
      </c>
      <c r="J18" s="5" t="s">
        <v>21</v>
      </c>
    </row>
    <row r="19" spans="1:10" ht="14.1" customHeight="1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2</v>
      </c>
      <c r="G19" s="14">
        <f t="shared" si="1"/>
        <v>2.5974025974025974</v>
      </c>
      <c r="H19" s="10">
        <v>4</v>
      </c>
      <c r="I19" s="14">
        <f t="shared" si="2"/>
        <v>1.3029315960912053</v>
      </c>
      <c r="J19" s="5" t="s">
        <v>67</v>
      </c>
    </row>
    <row r="20" spans="1:10" ht="14.1" customHeight="1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2</v>
      </c>
      <c r="G20" s="14">
        <f t="shared" si="1"/>
        <v>2.5974025974025974</v>
      </c>
      <c r="H20" s="10">
        <v>3</v>
      </c>
      <c r="I20" s="14">
        <f t="shared" si="2"/>
        <v>0.97719869706840379</v>
      </c>
      <c r="J20" s="5" t="s">
        <v>69</v>
      </c>
    </row>
    <row r="21" spans="1:10" ht="14.1" customHeight="1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1.593625498007968</v>
      </c>
      <c r="F21" s="10">
        <v>1</v>
      </c>
      <c r="G21" s="14">
        <f t="shared" si="1"/>
        <v>1.2987012987012987</v>
      </c>
      <c r="H21" s="10">
        <v>4</v>
      </c>
      <c r="I21" s="14">
        <f t="shared" si="2"/>
        <v>1.3029315960912053</v>
      </c>
      <c r="J21" s="5" t="s">
        <v>71</v>
      </c>
    </row>
    <row r="22" spans="1:10" ht="14.1" customHeight="1" x14ac:dyDescent="0.25">
      <c r="A22" s="2" t="s">
        <v>73</v>
      </c>
      <c r="B22" s="11" t="s">
        <v>38</v>
      </c>
      <c r="C22" s="11"/>
      <c r="D22" s="10">
        <v>4</v>
      </c>
      <c r="E22" s="14">
        <f t="shared" si="0"/>
        <v>0.79681274900398402</v>
      </c>
      <c r="F22" s="10">
        <v>2</v>
      </c>
      <c r="G22" s="14">
        <f t="shared" si="1"/>
        <v>2.5974025974025974</v>
      </c>
      <c r="H22" s="10">
        <v>1</v>
      </c>
      <c r="I22" s="14">
        <f t="shared" si="2"/>
        <v>0.32573289902280134</v>
      </c>
      <c r="J22" s="5" t="s">
        <v>65</v>
      </c>
    </row>
    <row r="23" spans="1:10" ht="14.1" customHeight="1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4</v>
      </c>
      <c r="G23" s="14">
        <f t="shared" si="1"/>
        <v>5.1948051948051948</v>
      </c>
      <c r="H23" s="10">
        <v>3</v>
      </c>
      <c r="I23" s="14">
        <f t="shared" si="2"/>
        <v>0.97719869706840379</v>
      </c>
      <c r="J23" s="5" t="s">
        <v>79</v>
      </c>
    </row>
    <row r="24" spans="1:10" ht="14.1" customHeight="1" x14ac:dyDescent="0.25">
      <c r="A24" s="2" t="s">
        <v>75</v>
      </c>
      <c r="B24" s="11" t="s">
        <v>38</v>
      </c>
      <c r="C24" s="11"/>
      <c r="D24" s="10">
        <v>12</v>
      </c>
      <c r="E24" s="14">
        <f t="shared" si="0"/>
        <v>2.3904382470119523</v>
      </c>
      <c r="F24" s="10">
        <v>6</v>
      </c>
      <c r="G24" s="14">
        <f t="shared" si="1"/>
        <v>7.7922077922077921</v>
      </c>
      <c r="H24" s="10">
        <v>3</v>
      </c>
      <c r="I24" s="14">
        <f t="shared" si="2"/>
        <v>0.97719869706840379</v>
      </c>
      <c r="J24" s="5" t="s">
        <v>80</v>
      </c>
    </row>
    <row r="25" spans="1:10" ht="14.1" customHeight="1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5</v>
      </c>
      <c r="G25" s="14">
        <f t="shared" si="1"/>
        <v>6.4935064935064926</v>
      </c>
      <c r="H25" s="10">
        <v>5</v>
      </c>
      <c r="I25" s="14">
        <f t="shared" si="2"/>
        <v>1.6286644951140066</v>
      </c>
      <c r="J25" s="5" t="s">
        <v>87</v>
      </c>
    </row>
    <row r="26" spans="1:10" ht="14.1" customHeight="1" x14ac:dyDescent="0.25">
      <c r="A26" s="2" t="s">
        <v>76</v>
      </c>
      <c r="B26" s="11" t="s">
        <v>38</v>
      </c>
      <c r="C26" s="11"/>
      <c r="D26" s="10">
        <v>12</v>
      </c>
      <c r="E26" s="14">
        <f t="shared" si="0"/>
        <v>2.3904382470119523</v>
      </c>
      <c r="F26" s="10">
        <v>7</v>
      </c>
      <c r="G26" s="14">
        <f t="shared" si="1"/>
        <v>9.0909090909090917</v>
      </c>
      <c r="H26" s="10">
        <v>3</v>
      </c>
      <c r="I26" s="14">
        <f t="shared" si="2"/>
        <v>0.97719869706840379</v>
      </c>
      <c r="J26" s="5" t="s">
        <v>81</v>
      </c>
    </row>
    <row r="27" spans="1:10" ht="14.1" customHeight="1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3</v>
      </c>
      <c r="G27" s="14">
        <f t="shared" si="1"/>
        <v>3.8961038961038961</v>
      </c>
      <c r="H27" s="10">
        <v>4</v>
      </c>
      <c r="I27" s="14">
        <f t="shared" si="2"/>
        <v>1.3029315960912053</v>
      </c>
      <c r="J27" s="5" t="s">
        <v>82</v>
      </c>
    </row>
    <row r="28" spans="1:10" ht="14.1" customHeight="1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4</v>
      </c>
      <c r="G28" s="14">
        <f t="shared" si="1"/>
        <v>5.1948051948051948</v>
      </c>
      <c r="H28" s="10">
        <v>2</v>
      </c>
      <c r="I28" s="14">
        <f t="shared" si="2"/>
        <v>0.65146579804560267</v>
      </c>
      <c r="J28" s="5" t="s">
        <v>83</v>
      </c>
    </row>
    <row r="29" spans="1:10" ht="14.1" customHeight="1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0.59760956175298807</v>
      </c>
      <c r="F29" s="10">
        <v>1</v>
      </c>
      <c r="G29" s="14">
        <f t="shared" si="1"/>
        <v>1.2987012987012987</v>
      </c>
      <c r="H29" s="10">
        <v>3</v>
      </c>
      <c r="I29" s="14">
        <f t="shared" si="2"/>
        <v>0.97719869706840379</v>
      </c>
      <c r="J29" s="5" t="s">
        <v>22</v>
      </c>
    </row>
    <row r="30" spans="1:10" ht="14.1" customHeight="1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3</v>
      </c>
      <c r="G30" s="14">
        <f t="shared" si="1"/>
        <v>3.8961038961038961</v>
      </c>
      <c r="H30" s="10">
        <v>7</v>
      </c>
      <c r="I30" s="14">
        <f t="shared" si="2"/>
        <v>2.2801302931596092</v>
      </c>
      <c r="J30" s="5" t="s">
        <v>23</v>
      </c>
    </row>
    <row r="31" spans="1:10" ht="14.1" customHeight="1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3</v>
      </c>
      <c r="G31" s="14">
        <f t="shared" si="1"/>
        <v>3.8961038961038961</v>
      </c>
      <c r="H31" s="10">
        <v>1</v>
      </c>
      <c r="I31" s="14">
        <f t="shared" si="2"/>
        <v>0.32573289902280134</v>
      </c>
      <c r="J31" s="5" t="s">
        <v>28</v>
      </c>
    </row>
    <row r="32" spans="1:10" ht="14.1" customHeight="1" x14ac:dyDescent="0.25">
      <c r="A32" s="2" t="s">
        <v>60</v>
      </c>
      <c r="B32" s="11"/>
      <c r="C32" s="11" t="s">
        <v>38</v>
      </c>
      <c r="D32" s="10">
        <v>19</v>
      </c>
      <c r="E32" s="14">
        <f t="shared" si="0"/>
        <v>3.7848605577689245</v>
      </c>
      <c r="F32" s="10">
        <v>3</v>
      </c>
      <c r="G32" s="14">
        <f t="shared" si="1"/>
        <v>3.8961038961038961</v>
      </c>
      <c r="H32" s="10">
        <v>0</v>
      </c>
      <c r="I32" s="14">
        <f t="shared" si="2"/>
        <v>0</v>
      </c>
      <c r="J32" s="5" t="s">
        <v>30</v>
      </c>
    </row>
    <row r="33" spans="1:10" ht="14.1" customHeight="1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0</v>
      </c>
      <c r="G33" s="14">
        <f t="shared" si="1"/>
        <v>0</v>
      </c>
      <c r="H33" s="10">
        <v>4</v>
      </c>
      <c r="I33" s="14">
        <f t="shared" si="2"/>
        <v>1.3029315960912053</v>
      </c>
      <c r="J33" s="5" t="s">
        <v>31</v>
      </c>
    </row>
    <row r="34" spans="1:10" ht="14.1" customHeight="1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2.1912350597609564</v>
      </c>
      <c r="F34" s="10">
        <v>3</v>
      </c>
      <c r="G34" s="14">
        <f t="shared" si="1"/>
        <v>3.8961038961038961</v>
      </c>
      <c r="H34" s="10">
        <v>3</v>
      </c>
      <c r="I34" s="14">
        <f t="shared" si="2"/>
        <v>0.97719869706840379</v>
      </c>
      <c r="J34" s="5" t="s">
        <v>29</v>
      </c>
    </row>
    <row r="35" spans="1:10" ht="14.1" customHeight="1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0.79681274900398402</v>
      </c>
      <c r="F35" s="10">
        <v>0</v>
      </c>
      <c r="G35" s="14">
        <f t="shared" si="1"/>
        <v>0</v>
      </c>
      <c r="H35" s="10">
        <v>3</v>
      </c>
      <c r="I35" s="14">
        <f t="shared" si="2"/>
        <v>0.97719869706840379</v>
      </c>
      <c r="J35" s="5" t="s">
        <v>32</v>
      </c>
    </row>
    <row r="36" spans="1:10" ht="14.1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4</v>
      </c>
      <c r="G36" s="14">
        <f t="shared" si="1"/>
        <v>5.1948051948051948</v>
      </c>
      <c r="H36" s="10">
        <v>16</v>
      </c>
      <c r="I36" s="14">
        <f t="shared" si="2"/>
        <v>5.2117263843648214</v>
      </c>
      <c r="J36" s="5" t="s">
        <v>24</v>
      </c>
    </row>
    <row r="37" spans="1:10" ht="14.1" customHeight="1" x14ac:dyDescent="0.25">
      <c r="A37" s="23" t="s">
        <v>6</v>
      </c>
      <c r="B37" s="12"/>
      <c r="C37" s="12"/>
      <c r="D37" s="15">
        <v>7</v>
      </c>
      <c r="E37" s="14">
        <f t="shared" si="0"/>
        <v>1.394422310756972</v>
      </c>
      <c r="F37" s="15">
        <v>0</v>
      </c>
      <c r="G37" s="14">
        <f t="shared" si="1"/>
        <v>0</v>
      </c>
      <c r="H37" s="15">
        <v>7</v>
      </c>
      <c r="I37" s="14">
        <f t="shared" si="2"/>
        <v>2.2801302931596092</v>
      </c>
      <c r="J37" s="24" t="s">
        <v>25</v>
      </c>
    </row>
    <row r="38" spans="1:10" ht="14.1" customHeight="1" thickBot="1" x14ac:dyDescent="0.3">
      <c r="A38" s="3" t="s">
        <v>85</v>
      </c>
      <c r="B38" s="12"/>
      <c r="C38" s="11" t="s">
        <v>38</v>
      </c>
      <c r="D38" s="15"/>
      <c r="E38" s="14">
        <f t="shared" si="0"/>
        <v>0</v>
      </c>
      <c r="F38" s="15">
        <v>0</v>
      </c>
      <c r="G38" s="14">
        <f t="shared" si="1"/>
        <v>0</v>
      </c>
      <c r="H38" s="15">
        <v>0</v>
      </c>
      <c r="I38" s="14">
        <f t="shared" si="2"/>
        <v>0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77</v>
      </c>
      <c r="G39" s="17">
        <f t="shared" si="3"/>
        <v>100</v>
      </c>
      <c r="H39" s="16">
        <f>SUM(H4:H38)</f>
        <v>307</v>
      </c>
      <c r="I39" s="17">
        <f t="shared" si="3"/>
        <v>99.999999999999986</v>
      </c>
    </row>
    <row r="40" spans="1:10" x14ac:dyDescent="0.25">
      <c r="A40" s="57" t="s">
        <v>72</v>
      </c>
      <c r="B40" s="57"/>
      <c r="C40" s="57"/>
      <c r="D40" s="57"/>
      <c r="E40" s="57"/>
      <c r="F40" s="57"/>
      <c r="G40" s="57"/>
      <c r="H40" s="57"/>
      <c r="I40" s="57"/>
    </row>
    <row r="41" spans="1:10" ht="15.75" thickBot="1" x14ac:dyDescent="0.3">
      <c r="A41" s="58" t="s">
        <v>9</v>
      </c>
      <c r="B41" s="58"/>
      <c r="C41" s="58"/>
      <c r="D41" s="58"/>
      <c r="E41" s="58"/>
      <c r="F41" s="58"/>
      <c r="G41" s="58"/>
      <c r="H41" s="58"/>
      <c r="I41" s="58"/>
    </row>
    <row r="42" spans="1:10" ht="33" customHeight="1" thickBot="1" x14ac:dyDescent="0.3">
      <c r="A42" s="59" t="s">
        <v>90</v>
      </c>
      <c r="B42" s="60"/>
      <c r="C42" s="60"/>
      <c r="D42" s="60"/>
      <c r="E42" s="60"/>
      <c r="F42" s="60"/>
      <c r="G42" s="60"/>
      <c r="H42" s="60"/>
      <c r="I42" s="60"/>
      <c r="J42" s="61"/>
    </row>
    <row r="43" spans="1:10" x14ac:dyDescent="0.25">
      <c r="A43" s="19" t="s">
        <v>51</v>
      </c>
      <c r="B43" s="20">
        <f>D4</f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7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showGridLines="0" topLeftCell="A43" zoomScaleNormal="100" workbookViewId="0">
      <selection activeCell="A5" sqref="A5:J37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5.5" customHeight="1" x14ac:dyDescent="0.25">
      <c r="A2" s="69" t="s">
        <v>0</v>
      </c>
      <c r="B2" s="69" t="s">
        <v>26</v>
      </c>
      <c r="C2" s="69" t="s">
        <v>35</v>
      </c>
      <c r="D2" s="69"/>
      <c r="E2" s="69" t="s">
        <v>8</v>
      </c>
      <c r="F2" s="69"/>
      <c r="G2" s="69" t="s">
        <v>1</v>
      </c>
      <c r="H2" s="69"/>
      <c r="I2" s="69" t="s">
        <v>27</v>
      </c>
      <c r="J2" s="69"/>
    </row>
    <row r="3" spans="1:10" x14ac:dyDescent="0.25">
      <c r="A3" s="69"/>
      <c r="B3" s="69"/>
      <c r="C3" s="28" t="s">
        <v>36</v>
      </c>
      <c r="D3" s="28" t="s">
        <v>37</v>
      </c>
      <c r="E3" s="29" t="s">
        <v>2</v>
      </c>
      <c r="F3" s="28" t="s">
        <v>3</v>
      </c>
      <c r="G3" s="28" t="s">
        <v>2</v>
      </c>
      <c r="H3" s="28" t="s">
        <v>3</v>
      </c>
      <c r="I3" s="28" t="s">
        <v>2</v>
      </c>
      <c r="J3" s="28" t="s">
        <v>3</v>
      </c>
    </row>
    <row r="4" spans="1:10" x14ac:dyDescent="0.25">
      <c r="A4" s="30" t="s">
        <v>4</v>
      </c>
      <c r="B4" s="31" t="s">
        <v>10</v>
      </c>
      <c r="C4" s="71"/>
      <c r="D4" s="72"/>
      <c r="E4" s="32">
        <v>0</v>
      </c>
      <c r="F4" s="33">
        <f t="shared" ref="F4:F38" si="0">(E4/E$39)*100</f>
        <v>0</v>
      </c>
      <c r="G4" s="32">
        <v>0</v>
      </c>
      <c r="H4" s="34">
        <f t="shared" ref="H4:H38" si="1">(G4/G$39)*100</f>
        <v>0</v>
      </c>
      <c r="I4" s="32">
        <v>0</v>
      </c>
      <c r="J4" s="35">
        <f t="shared" ref="J4:J38" si="2">(I4/I$39)*100</f>
        <v>0</v>
      </c>
    </row>
    <row r="5" spans="1:10" x14ac:dyDescent="0.25">
      <c r="A5" s="30" t="s">
        <v>91</v>
      </c>
      <c r="B5" s="31" t="s">
        <v>11</v>
      </c>
      <c r="C5" s="31" t="s">
        <v>38</v>
      </c>
      <c r="D5" s="34"/>
      <c r="E5" s="32">
        <v>11</v>
      </c>
      <c r="F5" s="33">
        <v>2.2400000000000002</v>
      </c>
      <c r="G5" s="32">
        <v>1</v>
      </c>
      <c r="H5" s="33">
        <v>1.35</v>
      </c>
      <c r="I5" s="32">
        <v>9</v>
      </c>
      <c r="J5" s="35">
        <v>2.98</v>
      </c>
    </row>
    <row r="6" spans="1:10" x14ac:dyDescent="0.25">
      <c r="A6" s="30" t="s">
        <v>92</v>
      </c>
      <c r="B6" s="31" t="s">
        <v>12</v>
      </c>
      <c r="C6" s="31"/>
      <c r="D6" s="34" t="s">
        <v>38</v>
      </c>
      <c r="E6" s="32">
        <v>30</v>
      </c>
      <c r="F6" s="33">
        <v>6.11</v>
      </c>
      <c r="G6" s="32">
        <v>1</v>
      </c>
      <c r="H6" s="34">
        <v>1.35</v>
      </c>
      <c r="I6" s="32">
        <v>11</v>
      </c>
      <c r="J6" s="35">
        <v>3.64</v>
      </c>
    </row>
    <row r="7" spans="1:10" ht="14.1" customHeight="1" x14ac:dyDescent="0.25">
      <c r="A7" s="30" t="s">
        <v>93</v>
      </c>
      <c r="B7" s="31" t="s">
        <v>13</v>
      </c>
      <c r="C7" s="31" t="s">
        <v>38</v>
      </c>
      <c r="D7" s="34"/>
      <c r="E7" s="32">
        <v>19</v>
      </c>
      <c r="F7" s="33">
        <v>3.87</v>
      </c>
      <c r="G7" s="32">
        <v>1</v>
      </c>
      <c r="H7" s="34">
        <v>1.35</v>
      </c>
      <c r="I7" s="32">
        <v>18</v>
      </c>
      <c r="J7" s="35">
        <v>5.96</v>
      </c>
    </row>
    <row r="8" spans="1:10" ht="14.1" customHeight="1" x14ac:dyDescent="0.25">
      <c r="A8" s="30" t="s">
        <v>94</v>
      </c>
      <c r="B8" s="31" t="s">
        <v>14</v>
      </c>
      <c r="C8" s="31" t="s">
        <v>38</v>
      </c>
      <c r="D8" s="34"/>
      <c r="E8" s="32">
        <v>41</v>
      </c>
      <c r="F8" s="33">
        <v>8.35</v>
      </c>
      <c r="G8" s="32">
        <v>1</v>
      </c>
      <c r="H8" s="34">
        <v>1.35</v>
      </c>
      <c r="I8" s="32">
        <v>39</v>
      </c>
      <c r="J8" s="35">
        <v>12.91</v>
      </c>
    </row>
    <row r="9" spans="1:10" ht="14.1" customHeight="1" x14ac:dyDescent="0.25">
      <c r="A9" s="30" t="s">
        <v>95</v>
      </c>
      <c r="B9" s="31" t="s">
        <v>15</v>
      </c>
      <c r="C9" s="31" t="s">
        <v>38</v>
      </c>
      <c r="D9" s="34"/>
      <c r="E9" s="32">
        <v>30</v>
      </c>
      <c r="F9" s="33">
        <v>6.11</v>
      </c>
      <c r="G9" s="32">
        <v>1</v>
      </c>
      <c r="H9" s="34">
        <v>1.35</v>
      </c>
      <c r="I9" s="32">
        <v>26</v>
      </c>
      <c r="J9" s="35">
        <v>8.61</v>
      </c>
    </row>
    <row r="10" spans="1:10" ht="14.1" customHeight="1" x14ac:dyDescent="0.25">
      <c r="A10" s="30" t="s">
        <v>96</v>
      </c>
      <c r="B10" s="31" t="s">
        <v>33</v>
      </c>
      <c r="C10" s="31" t="s">
        <v>38</v>
      </c>
      <c r="D10" s="34"/>
      <c r="E10" s="32">
        <v>2</v>
      </c>
      <c r="F10" s="33">
        <v>0.41</v>
      </c>
      <c r="G10" s="32">
        <v>0</v>
      </c>
      <c r="H10" s="34">
        <v>0</v>
      </c>
      <c r="I10" s="32">
        <v>2</v>
      </c>
      <c r="J10" s="35">
        <v>0.66</v>
      </c>
    </row>
    <row r="11" spans="1:10" ht="14.1" customHeight="1" x14ac:dyDescent="0.25">
      <c r="A11" s="30" t="s">
        <v>97</v>
      </c>
      <c r="B11" s="31" t="s">
        <v>16</v>
      </c>
      <c r="C11" s="31" t="s">
        <v>38</v>
      </c>
      <c r="D11" s="34"/>
      <c r="E11" s="32">
        <v>37</v>
      </c>
      <c r="F11" s="33">
        <v>7.54</v>
      </c>
      <c r="G11" s="32">
        <v>3</v>
      </c>
      <c r="H11" s="34">
        <v>4.05</v>
      </c>
      <c r="I11" s="32">
        <v>33</v>
      </c>
      <c r="J11" s="35">
        <v>10.93</v>
      </c>
    </row>
    <row r="12" spans="1:10" ht="14.1" customHeight="1" x14ac:dyDescent="0.25">
      <c r="A12" s="30" t="s">
        <v>98</v>
      </c>
      <c r="B12" s="31" t="s">
        <v>17</v>
      </c>
      <c r="C12" s="31" t="s">
        <v>38</v>
      </c>
      <c r="D12" s="34"/>
      <c r="E12" s="32">
        <v>44</v>
      </c>
      <c r="F12" s="33">
        <v>8.9600000000000009</v>
      </c>
      <c r="G12" s="32">
        <v>0</v>
      </c>
      <c r="H12" s="34">
        <v>0</v>
      </c>
      <c r="I12" s="32">
        <v>41</v>
      </c>
      <c r="J12" s="35">
        <v>13.58</v>
      </c>
    </row>
    <row r="13" spans="1:10" ht="14.1" customHeight="1" x14ac:dyDescent="0.25">
      <c r="A13" s="30" t="s">
        <v>45</v>
      </c>
      <c r="B13" s="31" t="s">
        <v>34</v>
      </c>
      <c r="C13" s="31"/>
      <c r="D13" s="34" t="s">
        <v>38</v>
      </c>
      <c r="E13" s="32">
        <v>23</v>
      </c>
      <c r="F13" s="33">
        <v>4.68</v>
      </c>
      <c r="G13" s="32">
        <v>8</v>
      </c>
      <c r="H13" s="34">
        <v>10.81</v>
      </c>
      <c r="I13" s="32">
        <v>9</v>
      </c>
      <c r="J13" s="35">
        <v>2.98</v>
      </c>
    </row>
    <row r="14" spans="1:10" ht="14.1" customHeight="1" x14ac:dyDescent="0.25">
      <c r="A14" s="30" t="s">
        <v>113</v>
      </c>
      <c r="B14" s="31" t="s">
        <v>18</v>
      </c>
      <c r="C14" s="31"/>
      <c r="D14" s="34" t="s">
        <v>38</v>
      </c>
      <c r="E14" s="32">
        <v>20</v>
      </c>
      <c r="F14" s="33">
        <v>4.07</v>
      </c>
      <c r="G14" s="32">
        <v>3</v>
      </c>
      <c r="H14" s="34">
        <v>4.05</v>
      </c>
      <c r="I14" s="32">
        <v>13</v>
      </c>
      <c r="J14" s="35">
        <v>4.3</v>
      </c>
    </row>
    <row r="15" spans="1:10" ht="14.1" customHeight="1" x14ac:dyDescent="0.25">
      <c r="A15" s="30" t="s">
        <v>112</v>
      </c>
      <c r="B15" s="31" t="s">
        <v>19</v>
      </c>
      <c r="C15" s="31"/>
      <c r="D15" s="34" t="s">
        <v>38</v>
      </c>
      <c r="E15" s="32">
        <v>6</v>
      </c>
      <c r="F15" s="33">
        <v>1.22</v>
      </c>
      <c r="G15" s="32">
        <v>0</v>
      </c>
      <c r="H15" s="34">
        <v>0</v>
      </c>
      <c r="I15" s="32">
        <v>5</v>
      </c>
      <c r="J15" s="35">
        <v>1.66</v>
      </c>
    </row>
    <row r="16" spans="1:10" ht="14.1" customHeight="1" x14ac:dyDescent="0.25">
      <c r="A16" s="30" t="s">
        <v>56</v>
      </c>
      <c r="B16" s="31" t="s">
        <v>39</v>
      </c>
      <c r="C16" s="31" t="s">
        <v>38</v>
      </c>
      <c r="D16" s="34"/>
      <c r="E16" s="32">
        <v>9</v>
      </c>
      <c r="F16" s="33">
        <v>1.83</v>
      </c>
      <c r="G16" s="32">
        <v>0</v>
      </c>
      <c r="H16" s="34">
        <v>0</v>
      </c>
      <c r="I16" s="32">
        <v>8</v>
      </c>
      <c r="J16" s="35">
        <v>2.65</v>
      </c>
    </row>
    <row r="17" spans="1:10" ht="14.1" customHeight="1" x14ac:dyDescent="0.25">
      <c r="A17" s="30" t="s">
        <v>111</v>
      </c>
      <c r="B17" s="31" t="s">
        <v>20</v>
      </c>
      <c r="C17" s="31" t="s">
        <v>38</v>
      </c>
      <c r="D17" s="34"/>
      <c r="E17" s="32">
        <v>12</v>
      </c>
      <c r="F17" s="33">
        <v>2.44</v>
      </c>
      <c r="G17" s="32">
        <v>1</v>
      </c>
      <c r="H17" s="34">
        <v>1.35</v>
      </c>
      <c r="I17" s="32">
        <v>8</v>
      </c>
      <c r="J17" s="35">
        <v>2.65</v>
      </c>
    </row>
    <row r="18" spans="1:10" ht="14.1" customHeight="1" x14ac:dyDescent="0.25">
      <c r="A18" s="30" t="s">
        <v>47</v>
      </c>
      <c r="B18" s="31" t="s">
        <v>21</v>
      </c>
      <c r="C18" s="31"/>
      <c r="D18" s="34" t="s">
        <v>38</v>
      </c>
      <c r="E18" s="32">
        <v>8</v>
      </c>
      <c r="F18" s="33">
        <v>1.63</v>
      </c>
      <c r="G18" s="32">
        <v>2</v>
      </c>
      <c r="H18" s="34">
        <v>2.7</v>
      </c>
      <c r="I18" s="32">
        <v>4</v>
      </c>
      <c r="J18" s="35">
        <v>1.32</v>
      </c>
    </row>
    <row r="19" spans="1:10" ht="14.1" customHeight="1" x14ac:dyDescent="0.25">
      <c r="A19" s="30" t="s">
        <v>117</v>
      </c>
      <c r="B19" s="31" t="s">
        <v>83</v>
      </c>
      <c r="C19" s="31" t="s">
        <v>38</v>
      </c>
      <c r="D19" s="34"/>
      <c r="E19" s="32">
        <v>10</v>
      </c>
      <c r="F19" s="33">
        <v>2.04</v>
      </c>
      <c r="G19" s="32">
        <v>4</v>
      </c>
      <c r="H19" s="34">
        <v>5.41</v>
      </c>
      <c r="I19" s="32">
        <v>2</v>
      </c>
      <c r="J19" s="35">
        <v>0.66</v>
      </c>
    </row>
    <row r="20" spans="1:10" ht="14.1" customHeight="1" x14ac:dyDescent="0.25">
      <c r="A20" s="30" t="s">
        <v>99</v>
      </c>
      <c r="B20" s="31" t="s">
        <v>69</v>
      </c>
      <c r="C20" s="31" t="s">
        <v>38</v>
      </c>
      <c r="D20" s="34"/>
      <c r="E20" s="32">
        <v>7</v>
      </c>
      <c r="F20" s="33">
        <v>1.43</v>
      </c>
      <c r="G20" s="32">
        <v>2</v>
      </c>
      <c r="H20" s="34">
        <v>2.7</v>
      </c>
      <c r="I20" s="32">
        <v>3</v>
      </c>
      <c r="J20" s="35">
        <v>0.99</v>
      </c>
    </row>
    <row r="21" spans="1:10" ht="14.1" customHeight="1" x14ac:dyDescent="0.25">
      <c r="A21" s="30" t="s">
        <v>118</v>
      </c>
      <c r="B21" s="31" t="s">
        <v>110</v>
      </c>
      <c r="C21" s="31" t="s">
        <v>38</v>
      </c>
      <c r="D21" s="34"/>
      <c r="E21" s="32">
        <v>12</v>
      </c>
      <c r="F21" s="33">
        <v>2.44</v>
      </c>
      <c r="G21" s="32">
        <v>6</v>
      </c>
      <c r="H21" s="34">
        <v>8.11</v>
      </c>
      <c r="I21" s="32">
        <v>3</v>
      </c>
      <c r="J21" s="35">
        <v>0.99</v>
      </c>
    </row>
    <row r="22" spans="1:10" ht="14.1" customHeight="1" x14ac:dyDescent="0.25">
      <c r="A22" s="30" t="s">
        <v>119</v>
      </c>
      <c r="B22" s="31" t="s">
        <v>81</v>
      </c>
      <c r="C22" s="31" t="s">
        <v>38</v>
      </c>
      <c r="D22" s="34"/>
      <c r="E22" s="32">
        <v>13</v>
      </c>
      <c r="F22" s="33">
        <v>2.65</v>
      </c>
      <c r="G22" s="32">
        <v>7</v>
      </c>
      <c r="H22" s="34">
        <v>9.4600000000000009</v>
      </c>
      <c r="I22" s="32">
        <v>3</v>
      </c>
      <c r="J22" s="35">
        <v>0.99</v>
      </c>
    </row>
    <row r="23" spans="1:10" ht="14.1" customHeight="1" x14ac:dyDescent="0.25">
      <c r="A23" s="30" t="s">
        <v>120</v>
      </c>
      <c r="B23" s="31" t="s">
        <v>87</v>
      </c>
      <c r="C23" s="31" t="s">
        <v>38</v>
      </c>
      <c r="D23" s="34"/>
      <c r="E23" s="32">
        <v>11</v>
      </c>
      <c r="F23" s="33">
        <v>2.2400000000000002</v>
      </c>
      <c r="G23" s="32">
        <v>5</v>
      </c>
      <c r="H23" s="34">
        <v>6.76</v>
      </c>
      <c r="I23" s="32">
        <v>6</v>
      </c>
      <c r="J23" s="35">
        <v>1.99</v>
      </c>
    </row>
    <row r="24" spans="1:10" ht="14.1" customHeight="1" x14ac:dyDescent="0.25">
      <c r="A24" s="30" t="s">
        <v>121</v>
      </c>
      <c r="B24" s="31" t="s">
        <v>82</v>
      </c>
      <c r="C24" s="31" t="s">
        <v>38</v>
      </c>
      <c r="D24" s="34"/>
      <c r="E24" s="32">
        <v>11</v>
      </c>
      <c r="F24" s="33">
        <v>2.2400000000000002</v>
      </c>
      <c r="G24" s="32">
        <v>3</v>
      </c>
      <c r="H24" s="34">
        <v>4.05</v>
      </c>
      <c r="I24" s="32">
        <v>4</v>
      </c>
      <c r="J24" s="35">
        <v>1.32</v>
      </c>
    </row>
    <row r="25" spans="1:10" ht="14.1" customHeight="1" x14ac:dyDescent="0.25">
      <c r="A25" s="30" t="s">
        <v>100</v>
      </c>
      <c r="B25" s="31" t="s">
        <v>71</v>
      </c>
      <c r="C25" s="31" t="s">
        <v>38</v>
      </c>
      <c r="D25" s="34"/>
      <c r="E25" s="32">
        <v>8</v>
      </c>
      <c r="F25" s="33">
        <v>1.63</v>
      </c>
      <c r="G25" s="32">
        <v>1</v>
      </c>
      <c r="H25" s="34">
        <v>1.35</v>
      </c>
      <c r="I25" s="32">
        <v>4</v>
      </c>
      <c r="J25" s="35">
        <v>1.32</v>
      </c>
    </row>
    <row r="26" spans="1:10" ht="14.1" customHeight="1" x14ac:dyDescent="0.25">
      <c r="A26" s="30" t="s">
        <v>101</v>
      </c>
      <c r="B26" s="31" t="s">
        <v>67</v>
      </c>
      <c r="C26" s="31" t="s">
        <v>38</v>
      </c>
      <c r="D26" s="34"/>
      <c r="E26" s="32">
        <v>8</v>
      </c>
      <c r="F26" s="33">
        <v>1.63</v>
      </c>
      <c r="G26" s="32">
        <v>2</v>
      </c>
      <c r="H26" s="34">
        <v>2.7</v>
      </c>
      <c r="I26" s="32">
        <v>4</v>
      </c>
      <c r="J26" s="35">
        <v>1.32</v>
      </c>
    </row>
    <row r="27" spans="1:10" ht="14.1" customHeight="1" x14ac:dyDescent="0.25">
      <c r="A27" s="30" t="s">
        <v>116</v>
      </c>
      <c r="B27" s="31" t="s">
        <v>79</v>
      </c>
      <c r="C27" s="31" t="s">
        <v>38</v>
      </c>
      <c r="D27" s="34"/>
      <c r="E27" s="32">
        <v>1</v>
      </c>
      <c r="F27" s="33">
        <v>0.2</v>
      </c>
      <c r="G27" s="32">
        <v>1</v>
      </c>
      <c r="H27" s="34">
        <v>1.35</v>
      </c>
      <c r="I27" s="32">
        <v>0</v>
      </c>
      <c r="J27" s="35">
        <v>0</v>
      </c>
    </row>
    <row r="28" spans="1:10" ht="14.1" customHeight="1" x14ac:dyDescent="0.25">
      <c r="A28" s="30" t="s">
        <v>115</v>
      </c>
      <c r="B28" s="31" t="s">
        <v>80</v>
      </c>
      <c r="C28" s="31" t="s">
        <v>38</v>
      </c>
      <c r="D28" s="34"/>
      <c r="E28" s="32">
        <v>11</v>
      </c>
      <c r="F28" s="33">
        <v>2.2400000000000002</v>
      </c>
      <c r="G28" s="32">
        <v>4</v>
      </c>
      <c r="H28" s="34">
        <v>5.41</v>
      </c>
      <c r="I28" s="32">
        <v>3</v>
      </c>
      <c r="J28" s="35">
        <v>0.99</v>
      </c>
    </row>
    <row r="29" spans="1:10" ht="14.1" customHeight="1" x14ac:dyDescent="0.25">
      <c r="A29" s="30" t="s">
        <v>114</v>
      </c>
      <c r="B29" s="31" t="s">
        <v>65</v>
      </c>
      <c r="C29" s="31" t="s">
        <v>38</v>
      </c>
      <c r="D29" s="34"/>
      <c r="E29" s="32">
        <v>3</v>
      </c>
      <c r="F29" s="33">
        <v>0.61</v>
      </c>
      <c r="G29" s="32">
        <v>1</v>
      </c>
      <c r="H29" s="34">
        <v>1.35</v>
      </c>
      <c r="I29" s="32">
        <v>3</v>
      </c>
      <c r="J29" s="35">
        <v>0.99</v>
      </c>
    </row>
    <row r="30" spans="1:10" ht="14.1" customHeight="1" x14ac:dyDescent="0.25">
      <c r="A30" s="30" t="s">
        <v>102</v>
      </c>
      <c r="B30" s="31" t="s">
        <v>23</v>
      </c>
      <c r="C30" s="31"/>
      <c r="D30" s="34" t="s">
        <v>38</v>
      </c>
      <c r="E30" s="32">
        <v>20</v>
      </c>
      <c r="F30" s="33">
        <v>4.07</v>
      </c>
      <c r="G30" s="32">
        <v>2</v>
      </c>
      <c r="H30" s="34">
        <v>2.7</v>
      </c>
      <c r="I30" s="32">
        <v>8</v>
      </c>
      <c r="J30" s="35">
        <v>2.65</v>
      </c>
    </row>
    <row r="31" spans="1:10" ht="14.1" customHeight="1" x14ac:dyDescent="0.25">
      <c r="A31" s="30" t="s">
        <v>103</v>
      </c>
      <c r="B31" s="31" t="s">
        <v>28</v>
      </c>
      <c r="C31" s="31"/>
      <c r="D31" s="34" t="s">
        <v>38</v>
      </c>
      <c r="E31" s="32">
        <v>10</v>
      </c>
      <c r="F31" s="33">
        <v>2.04</v>
      </c>
      <c r="G31" s="32">
        <v>3</v>
      </c>
      <c r="H31" s="34">
        <v>4.05</v>
      </c>
      <c r="I31" s="32">
        <v>1</v>
      </c>
      <c r="J31" s="35">
        <v>0.33</v>
      </c>
    </row>
    <row r="32" spans="1:10" ht="14.1" customHeight="1" x14ac:dyDescent="0.25">
      <c r="A32" s="30" t="s">
        <v>104</v>
      </c>
      <c r="B32" s="31" t="s">
        <v>30</v>
      </c>
      <c r="C32" s="31"/>
      <c r="D32" s="34" t="s">
        <v>38</v>
      </c>
      <c r="E32" s="32">
        <v>20</v>
      </c>
      <c r="F32" s="33">
        <v>4.07</v>
      </c>
      <c r="G32" s="32">
        <v>4</v>
      </c>
      <c r="H32" s="34">
        <v>5.41</v>
      </c>
      <c r="I32" s="32">
        <v>0</v>
      </c>
      <c r="J32" s="35">
        <v>0</v>
      </c>
    </row>
    <row r="33" spans="1:10" ht="14.1" customHeight="1" x14ac:dyDescent="0.25">
      <c r="A33" s="30" t="s">
        <v>105</v>
      </c>
      <c r="B33" s="31" t="s">
        <v>31</v>
      </c>
      <c r="C33" s="31"/>
      <c r="D33" s="34" t="s">
        <v>38</v>
      </c>
      <c r="E33" s="32">
        <v>5</v>
      </c>
      <c r="F33" s="33">
        <v>1.02</v>
      </c>
      <c r="G33" s="32">
        <v>0</v>
      </c>
      <c r="H33" s="34">
        <v>0</v>
      </c>
      <c r="I33" s="32">
        <v>4</v>
      </c>
      <c r="J33" s="35">
        <v>1.32</v>
      </c>
    </row>
    <row r="34" spans="1:10" ht="14.1" customHeight="1" x14ac:dyDescent="0.25">
      <c r="A34" s="30" t="s">
        <v>106</v>
      </c>
      <c r="B34" s="31" t="s">
        <v>29</v>
      </c>
      <c r="C34" s="31"/>
      <c r="D34" s="34" t="s">
        <v>38</v>
      </c>
      <c r="E34" s="32">
        <v>11</v>
      </c>
      <c r="F34" s="33">
        <v>2.2400000000000002</v>
      </c>
      <c r="G34" s="32">
        <v>3</v>
      </c>
      <c r="H34" s="34">
        <v>4.05</v>
      </c>
      <c r="I34" s="32">
        <v>3</v>
      </c>
      <c r="J34" s="35">
        <v>0.99</v>
      </c>
    </row>
    <row r="35" spans="1:10" ht="14.1" customHeight="1" x14ac:dyDescent="0.25">
      <c r="A35" s="30" t="s">
        <v>107</v>
      </c>
      <c r="B35" s="31" t="s">
        <v>32</v>
      </c>
      <c r="C35" s="31"/>
      <c r="D35" s="34" t="s">
        <v>38</v>
      </c>
      <c r="E35" s="32">
        <v>4</v>
      </c>
      <c r="F35" s="33">
        <v>0.81</v>
      </c>
      <c r="G35" s="32">
        <v>0</v>
      </c>
      <c r="H35" s="34">
        <v>0</v>
      </c>
      <c r="I35" s="32">
        <v>3</v>
      </c>
      <c r="J35" s="35">
        <v>0.99</v>
      </c>
    </row>
    <row r="36" spans="1:10" ht="14.1" customHeight="1" x14ac:dyDescent="0.25">
      <c r="A36" s="30" t="s">
        <v>108</v>
      </c>
      <c r="B36" s="31" t="s">
        <v>24</v>
      </c>
      <c r="C36" s="31"/>
      <c r="D36" s="34" t="s">
        <v>38</v>
      </c>
      <c r="E36" s="32">
        <v>29</v>
      </c>
      <c r="F36" s="33">
        <v>5.91</v>
      </c>
      <c r="G36" s="32">
        <v>4</v>
      </c>
      <c r="H36" s="34">
        <v>5.41</v>
      </c>
      <c r="I36" s="32">
        <v>17</v>
      </c>
      <c r="J36" s="35">
        <v>5.63</v>
      </c>
    </row>
    <row r="37" spans="1:10" ht="14.1" customHeight="1" x14ac:dyDescent="0.25">
      <c r="A37" s="30" t="s">
        <v>109</v>
      </c>
      <c r="B37" s="31" t="s">
        <v>25</v>
      </c>
      <c r="C37" s="31"/>
      <c r="D37" s="34"/>
      <c r="E37" s="32">
        <v>5</v>
      </c>
      <c r="F37" s="33">
        <v>1.02</v>
      </c>
      <c r="G37" s="32">
        <v>0</v>
      </c>
      <c r="H37" s="34">
        <v>0</v>
      </c>
      <c r="I37" s="32">
        <v>5</v>
      </c>
      <c r="J37" s="35">
        <v>1.66</v>
      </c>
    </row>
    <row r="38" spans="1:10" ht="14.1" customHeight="1" x14ac:dyDescent="0.25">
      <c r="A38" s="30" t="s">
        <v>85</v>
      </c>
      <c r="B38" s="31" t="s">
        <v>84</v>
      </c>
      <c r="C38" s="31"/>
      <c r="D38" s="34" t="s">
        <v>38</v>
      </c>
      <c r="E38" s="32">
        <v>0</v>
      </c>
      <c r="F38" s="33">
        <f t="shared" si="0"/>
        <v>0</v>
      </c>
      <c r="G38" s="32">
        <v>0</v>
      </c>
      <c r="H38" s="34">
        <f t="shared" si="1"/>
        <v>0</v>
      </c>
      <c r="I38" s="32">
        <v>0</v>
      </c>
      <c r="J38" s="35">
        <f t="shared" si="2"/>
        <v>0</v>
      </c>
    </row>
    <row r="39" spans="1:10" x14ac:dyDescent="0.25">
      <c r="A39" s="70" t="s">
        <v>7</v>
      </c>
      <c r="B39" s="70"/>
      <c r="C39" s="36">
        <f>COUNTA(C4:C38)</f>
        <v>20</v>
      </c>
      <c r="D39" s="37">
        <f>COUNTA(D4:D38)</f>
        <v>13</v>
      </c>
      <c r="E39" s="37">
        <f>SUM(E4:E38)</f>
        <v>491</v>
      </c>
      <c r="F39" s="38">
        <f t="shared" ref="F39:J39" si="3">SUM(F4:F38)</f>
        <v>99.99</v>
      </c>
      <c r="G39" s="37">
        <f>SUM(G4:G38)</f>
        <v>74</v>
      </c>
      <c r="H39" s="38">
        <f t="shared" si="3"/>
        <v>99.979999999999976</v>
      </c>
      <c r="I39" s="37">
        <f>SUM(I4:I38)</f>
        <v>302</v>
      </c>
      <c r="J39" s="38">
        <f t="shared" si="3"/>
        <v>99.959999999999923</v>
      </c>
    </row>
    <row r="40" spans="1:10" x14ac:dyDescent="0.25">
      <c r="A40" s="58" t="s">
        <v>72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75" thickBot="1" x14ac:dyDescent="0.3">
      <c r="A41" s="58" t="s">
        <v>9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0" ht="37.5" customHeight="1" thickBot="1" x14ac:dyDescent="0.3">
      <c r="A42" s="59" t="s">
        <v>122</v>
      </c>
      <c r="B42" s="60"/>
      <c r="C42" s="60"/>
      <c r="D42" s="60"/>
      <c r="E42" s="60"/>
      <c r="F42" s="60"/>
      <c r="G42" s="60"/>
      <c r="H42" s="60"/>
      <c r="I42" s="60"/>
      <c r="J42" s="60"/>
    </row>
    <row r="44" spans="1:10" x14ac:dyDescent="0.25">
      <c r="A44" s="19" t="s">
        <v>51</v>
      </c>
      <c r="B44" s="20">
        <f>E4</f>
        <v>0</v>
      </c>
    </row>
    <row r="45" spans="1:10" x14ac:dyDescent="0.25">
      <c r="A45" s="19" t="s">
        <v>49</v>
      </c>
      <c r="B45" s="20">
        <f>SUM(E38,E30:E36,E18,E13:E15,E6)</f>
        <v>186</v>
      </c>
    </row>
    <row r="46" spans="1:10" x14ac:dyDescent="0.25">
      <c r="A46" s="19" t="s">
        <v>50</v>
      </c>
      <c r="B46" s="22">
        <f>SUM(E19:E29,E16:E17,E7:E12,E5)</f>
        <v>300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491</v>
      </c>
    </row>
  </sheetData>
  <mergeCells count="12">
    <mergeCell ref="A40:J40"/>
    <mergeCell ref="A41:J41"/>
    <mergeCell ref="A42:J42"/>
    <mergeCell ref="A1:J1"/>
    <mergeCell ref="B2:B3"/>
    <mergeCell ref="A39:B39"/>
    <mergeCell ref="A2:A3"/>
    <mergeCell ref="C2:D2"/>
    <mergeCell ref="E2:F2"/>
    <mergeCell ref="G2:H2"/>
    <mergeCell ref="I2:J2"/>
    <mergeCell ref="C4:D4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showGridLines="0" topLeftCell="A7" zoomScaleNormal="100" workbookViewId="0">
      <selection activeCell="E4" sqref="E4:E38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4" bestFit="1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5.5" customHeight="1" x14ac:dyDescent="0.25">
      <c r="A2" s="69" t="s">
        <v>0</v>
      </c>
      <c r="B2" s="69" t="s">
        <v>26</v>
      </c>
      <c r="C2" s="69" t="s">
        <v>35</v>
      </c>
      <c r="D2" s="69"/>
      <c r="E2" s="69" t="s">
        <v>8</v>
      </c>
      <c r="F2" s="69"/>
      <c r="G2" s="69" t="s">
        <v>1</v>
      </c>
      <c r="H2" s="69"/>
      <c r="I2" s="69" t="s">
        <v>27</v>
      </c>
      <c r="J2" s="69"/>
    </row>
    <row r="3" spans="1:10" x14ac:dyDescent="0.25">
      <c r="A3" s="69"/>
      <c r="B3" s="69"/>
      <c r="C3" s="39" t="s">
        <v>36</v>
      </c>
      <c r="D3" s="39" t="s">
        <v>37</v>
      </c>
      <c r="E3" s="29" t="s">
        <v>2</v>
      </c>
      <c r="F3" s="39" t="s">
        <v>3</v>
      </c>
      <c r="G3" s="39" t="s">
        <v>2</v>
      </c>
      <c r="H3" s="39" t="s">
        <v>3</v>
      </c>
      <c r="I3" s="39" t="s">
        <v>2</v>
      </c>
      <c r="J3" s="39" t="s">
        <v>3</v>
      </c>
    </row>
    <row r="4" spans="1:10" x14ac:dyDescent="0.25">
      <c r="A4" s="30" t="s">
        <v>4</v>
      </c>
      <c r="B4" s="31" t="s">
        <v>10</v>
      </c>
      <c r="C4" s="71"/>
      <c r="D4" s="72"/>
      <c r="E4" s="32">
        <v>0</v>
      </c>
      <c r="F4" s="33">
        <f t="shared" ref="F4:F38" si="0">(E4/E$39)*100</f>
        <v>0</v>
      </c>
      <c r="G4" s="32">
        <v>0</v>
      </c>
      <c r="H4" s="34">
        <f t="shared" ref="H4:H38" si="1">(G4/G$39)*100</f>
        <v>0</v>
      </c>
      <c r="I4" s="32">
        <v>0</v>
      </c>
      <c r="J4" s="35">
        <f t="shared" ref="J4:J38" si="2">(I4/I$39)*100</f>
        <v>0</v>
      </c>
    </row>
    <row r="5" spans="1:10" x14ac:dyDescent="0.25">
      <c r="A5" s="30" t="s">
        <v>123</v>
      </c>
      <c r="B5" s="31" t="s">
        <v>11</v>
      </c>
      <c r="C5" s="31" t="s">
        <v>38</v>
      </c>
      <c r="D5" s="34"/>
      <c r="E5" s="32">
        <v>11</v>
      </c>
      <c r="F5" s="33">
        <v>2.29</v>
      </c>
      <c r="G5" s="32">
        <v>1</v>
      </c>
      <c r="H5" s="33">
        <v>1.43</v>
      </c>
      <c r="I5" s="32">
        <v>9</v>
      </c>
      <c r="J5" s="35">
        <v>2.99</v>
      </c>
    </row>
    <row r="6" spans="1:10" x14ac:dyDescent="0.25">
      <c r="A6" s="30" t="s">
        <v>124</v>
      </c>
      <c r="B6" s="31" t="s">
        <v>12</v>
      </c>
      <c r="C6" s="31"/>
      <c r="D6" s="34" t="s">
        <v>38</v>
      </c>
      <c r="E6" s="32">
        <v>29</v>
      </c>
      <c r="F6" s="33">
        <v>6.04</v>
      </c>
      <c r="G6" s="32">
        <v>0</v>
      </c>
      <c r="H6" s="34">
        <v>0</v>
      </c>
      <c r="I6" s="32">
        <v>11</v>
      </c>
      <c r="J6" s="35">
        <v>3.65</v>
      </c>
    </row>
    <row r="7" spans="1:10" ht="14.1" customHeight="1" x14ac:dyDescent="0.25">
      <c r="A7" s="30" t="s">
        <v>53</v>
      </c>
      <c r="B7" s="31" t="s">
        <v>13</v>
      </c>
      <c r="C7" s="31" t="s">
        <v>38</v>
      </c>
      <c r="D7" s="34"/>
      <c r="E7" s="32">
        <v>19</v>
      </c>
      <c r="F7" s="33">
        <v>3.96</v>
      </c>
      <c r="G7" s="32">
        <v>1</v>
      </c>
      <c r="H7" s="34">
        <v>1.43</v>
      </c>
      <c r="I7" s="32">
        <v>18</v>
      </c>
      <c r="J7" s="35">
        <v>5.98</v>
      </c>
    </row>
    <row r="8" spans="1:10" ht="14.1" customHeight="1" x14ac:dyDescent="0.25">
      <c r="A8" s="30" t="s">
        <v>125</v>
      </c>
      <c r="B8" s="31" t="s">
        <v>14</v>
      </c>
      <c r="C8" s="31" t="s">
        <v>38</v>
      </c>
      <c r="D8" s="34"/>
      <c r="E8" s="32">
        <v>42</v>
      </c>
      <c r="F8" s="33">
        <v>8.75</v>
      </c>
      <c r="G8" s="32">
        <v>1</v>
      </c>
      <c r="H8" s="34">
        <v>1.43</v>
      </c>
      <c r="I8" s="32">
        <v>40</v>
      </c>
      <c r="J8" s="35">
        <v>13.29</v>
      </c>
    </row>
    <row r="9" spans="1:10" ht="14.1" customHeight="1" x14ac:dyDescent="0.25">
      <c r="A9" s="30" t="s">
        <v>126</v>
      </c>
      <c r="B9" s="31" t="s">
        <v>15</v>
      </c>
      <c r="C9" s="31" t="s">
        <v>38</v>
      </c>
      <c r="D9" s="34"/>
      <c r="E9" s="32">
        <v>30</v>
      </c>
      <c r="F9" s="33">
        <v>6.25</v>
      </c>
      <c r="G9" s="32">
        <v>1</v>
      </c>
      <c r="H9" s="34">
        <v>1.43</v>
      </c>
      <c r="I9" s="32">
        <v>26</v>
      </c>
      <c r="J9" s="35">
        <v>8.64</v>
      </c>
    </row>
    <row r="10" spans="1:10" ht="14.1" customHeight="1" x14ac:dyDescent="0.25">
      <c r="A10" s="30" t="s">
        <v>127</v>
      </c>
      <c r="B10" s="31" t="s">
        <v>33</v>
      </c>
      <c r="C10" s="31" t="s">
        <v>38</v>
      </c>
      <c r="D10" s="34"/>
      <c r="E10" s="32">
        <v>2</v>
      </c>
      <c r="F10" s="33">
        <v>0.42</v>
      </c>
      <c r="G10" s="32">
        <v>0</v>
      </c>
      <c r="H10" s="34">
        <v>0</v>
      </c>
      <c r="I10" s="32">
        <v>2</v>
      </c>
      <c r="J10" s="35">
        <v>0.66</v>
      </c>
    </row>
    <row r="11" spans="1:10" ht="14.1" customHeight="1" x14ac:dyDescent="0.25">
      <c r="A11" s="30" t="s">
        <v>40</v>
      </c>
      <c r="B11" s="31" t="s">
        <v>16</v>
      </c>
      <c r="C11" s="31" t="s">
        <v>38</v>
      </c>
      <c r="D11" s="34"/>
      <c r="E11" s="32">
        <v>34</v>
      </c>
      <c r="F11" s="33">
        <v>7.08</v>
      </c>
      <c r="G11" s="32">
        <v>2</v>
      </c>
      <c r="H11" s="34">
        <v>2.86</v>
      </c>
      <c r="I11" s="32">
        <v>32</v>
      </c>
      <c r="J11" s="35">
        <v>10.63</v>
      </c>
    </row>
    <row r="12" spans="1:10" ht="14.1" customHeight="1" x14ac:dyDescent="0.25">
      <c r="A12" s="30" t="s">
        <v>128</v>
      </c>
      <c r="B12" s="31" t="s">
        <v>17</v>
      </c>
      <c r="C12" s="31" t="s">
        <v>38</v>
      </c>
      <c r="D12" s="34"/>
      <c r="E12" s="32">
        <v>43</v>
      </c>
      <c r="F12" s="33">
        <v>8.9600000000000009</v>
      </c>
      <c r="G12" s="32">
        <v>0</v>
      </c>
      <c r="H12" s="34">
        <v>0</v>
      </c>
      <c r="I12" s="32">
        <v>40</v>
      </c>
      <c r="J12" s="35">
        <v>13.29</v>
      </c>
    </row>
    <row r="13" spans="1:10" ht="14.1" customHeight="1" x14ac:dyDescent="0.25">
      <c r="A13" s="30" t="s">
        <v>129</v>
      </c>
      <c r="B13" s="31" t="s">
        <v>34</v>
      </c>
      <c r="C13" s="31"/>
      <c r="D13" s="34" t="s">
        <v>38</v>
      </c>
      <c r="E13" s="32">
        <v>23</v>
      </c>
      <c r="F13" s="33">
        <v>4.79</v>
      </c>
      <c r="G13" s="32">
        <v>8</v>
      </c>
      <c r="H13" s="34">
        <v>11.43</v>
      </c>
      <c r="I13" s="32">
        <v>9</v>
      </c>
      <c r="J13" s="35">
        <v>2.99</v>
      </c>
    </row>
    <row r="14" spans="1:10" ht="14.1" customHeight="1" x14ac:dyDescent="0.25">
      <c r="A14" s="30" t="s">
        <v>130</v>
      </c>
      <c r="B14" s="31" t="s">
        <v>18</v>
      </c>
      <c r="C14" s="31"/>
      <c r="D14" s="34" t="s">
        <v>38</v>
      </c>
      <c r="E14" s="32">
        <v>17</v>
      </c>
      <c r="F14" s="33">
        <v>3.54</v>
      </c>
      <c r="G14" s="32">
        <v>3</v>
      </c>
      <c r="H14" s="34">
        <v>4.29</v>
      </c>
      <c r="I14" s="32">
        <v>11</v>
      </c>
      <c r="J14" s="35">
        <v>3.65</v>
      </c>
    </row>
    <row r="15" spans="1:10" ht="14.1" customHeight="1" x14ac:dyDescent="0.25">
      <c r="A15" s="30" t="s">
        <v>131</v>
      </c>
      <c r="B15" s="31" t="s">
        <v>19</v>
      </c>
      <c r="C15" s="31"/>
      <c r="D15" s="34" t="s">
        <v>38</v>
      </c>
      <c r="E15" s="32">
        <v>5</v>
      </c>
      <c r="F15" s="33">
        <v>1.04</v>
      </c>
      <c r="G15" s="32">
        <v>0</v>
      </c>
      <c r="H15" s="34">
        <v>0</v>
      </c>
      <c r="I15" s="32">
        <v>5</v>
      </c>
      <c r="J15" s="35">
        <v>1.66</v>
      </c>
    </row>
    <row r="16" spans="1:10" ht="14.1" customHeight="1" x14ac:dyDescent="0.25">
      <c r="A16" s="30" t="s">
        <v>132</v>
      </c>
      <c r="B16" s="31" t="s">
        <v>39</v>
      </c>
      <c r="C16" s="31" t="s">
        <v>38</v>
      </c>
      <c r="D16" s="34"/>
      <c r="E16" s="32">
        <v>7</v>
      </c>
      <c r="F16" s="33">
        <v>1.46</v>
      </c>
      <c r="G16" s="32">
        <v>0</v>
      </c>
      <c r="H16" s="34">
        <v>0</v>
      </c>
      <c r="I16" s="32">
        <v>6</v>
      </c>
      <c r="J16" s="35">
        <v>1.99</v>
      </c>
    </row>
    <row r="17" spans="1:10" ht="14.1" customHeight="1" x14ac:dyDescent="0.25">
      <c r="A17" s="30" t="s">
        <v>133</v>
      </c>
      <c r="B17" s="31" t="s">
        <v>20</v>
      </c>
      <c r="C17" s="31" t="s">
        <v>38</v>
      </c>
      <c r="D17" s="34"/>
      <c r="E17" s="32">
        <v>16</v>
      </c>
      <c r="F17" s="33">
        <v>3.33</v>
      </c>
      <c r="G17" s="32">
        <v>1</v>
      </c>
      <c r="H17" s="34">
        <v>1.43</v>
      </c>
      <c r="I17" s="32">
        <v>12</v>
      </c>
      <c r="J17" s="35">
        <v>3.99</v>
      </c>
    </row>
    <row r="18" spans="1:10" ht="14.1" customHeight="1" x14ac:dyDescent="0.25">
      <c r="A18" s="30" t="s">
        <v>134</v>
      </c>
      <c r="B18" s="31" t="s">
        <v>21</v>
      </c>
      <c r="C18" s="31"/>
      <c r="D18" s="34" t="s">
        <v>38</v>
      </c>
      <c r="E18" s="32">
        <v>8</v>
      </c>
      <c r="F18" s="33">
        <v>1.67</v>
      </c>
      <c r="G18" s="32">
        <v>2</v>
      </c>
      <c r="H18" s="34">
        <v>2.86</v>
      </c>
      <c r="I18" s="32">
        <v>4</v>
      </c>
      <c r="J18" s="35">
        <v>1.33</v>
      </c>
    </row>
    <row r="19" spans="1:10" ht="14.1" customHeight="1" x14ac:dyDescent="0.25">
      <c r="A19" s="30" t="s">
        <v>135</v>
      </c>
      <c r="B19" s="31" t="s">
        <v>83</v>
      </c>
      <c r="C19" s="31" t="s">
        <v>38</v>
      </c>
      <c r="D19" s="34"/>
      <c r="E19" s="32">
        <v>10</v>
      </c>
      <c r="F19" s="33">
        <v>2.08</v>
      </c>
      <c r="G19" s="32">
        <v>4</v>
      </c>
      <c r="H19" s="34">
        <v>5.71</v>
      </c>
      <c r="I19" s="32">
        <v>2</v>
      </c>
      <c r="J19" s="35">
        <v>0.66</v>
      </c>
    </row>
    <row r="20" spans="1:10" ht="14.1" customHeight="1" x14ac:dyDescent="0.25">
      <c r="A20" s="30" t="s">
        <v>136</v>
      </c>
      <c r="B20" s="31" t="s">
        <v>69</v>
      </c>
      <c r="C20" s="31" t="s">
        <v>38</v>
      </c>
      <c r="D20" s="34"/>
      <c r="E20" s="32">
        <v>7</v>
      </c>
      <c r="F20" s="33">
        <v>1.46</v>
      </c>
      <c r="G20" s="32">
        <v>2</v>
      </c>
      <c r="H20" s="34">
        <v>2.86</v>
      </c>
      <c r="I20" s="32">
        <v>3</v>
      </c>
      <c r="J20" s="35">
        <v>1</v>
      </c>
    </row>
    <row r="21" spans="1:10" ht="14.1" customHeight="1" x14ac:dyDescent="0.25">
      <c r="A21" s="30" t="s">
        <v>137</v>
      </c>
      <c r="B21" s="31" t="s">
        <v>110</v>
      </c>
      <c r="C21" s="31" t="s">
        <v>38</v>
      </c>
      <c r="D21" s="34"/>
      <c r="E21" s="32">
        <v>11</v>
      </c>
      <c r="F21" s="33">
        <v>2.29</v>
      </c>
      <c r="G21" s="32">
        <v>5</v>
      </c>
      <c r="H21" s="34">
        <v>7.14</v>
      </c>
      <c r="I21" s="32">
        <v>3</v>
      </c>
      <c r="J21" s="35">
        <v>1</v>
      </c>
    </row>
    <row r="22" spans="1:10" ht="14.1" customHeight="1" x14ac:dyDescent="0.25">
      <c r="A22" s="30" t="s">
        <v>138</v>
      </c>
      <c r="B22" s="31" t="s">
        <v>81</v>
      </c>
      <c r="C22" s="31" t="s">
        <v>38</v>
      </c>
      <c r="D22" s="34"/>
      <c r="E22" s="32">
        <v>14</v>
      </c>
      <c r="F22" s="33">
        <v>2.92</v>
      </c>
      <c r="G22" s="32">
        <v>7</v>
      </c>
      <c r="H22" s="34">
        <v>10</v>
      </c>
      <c r="I22" s="32">
        <v>4</v>
      </c>
      <c r="J22" s="35">
        <v>1.33</v>
      </c>
    </row>
    <row r="23" spans="1:10" ht="14.1" customHeight="1" x14ac:dyDescent="0.25">
      <c r="A23" s="30" t="s">
        <v>139</v>
      </c>
      <c r="B23" s="31" t="s">
        <v>87</v>
      </c>
      <c r="C23" s="31" t="s">
        <v>38</v>
      </c>
      <c r="D23" s="34"/>
      <c r="E23" s="32">
        <v>11</v>
      </c>
      <c r="F23" s="33">
        <v>2.29</v>
      </c>
      <c r="G23" s="32">
        <v>5</v>
      </c>
      <c r="H23" s="34">
        <v>7.14</v>
      </c>
      <c r="I23" s="32">
        <v>6</v>
      </c>
      <c r="J23" s="35">
        <v>1.99</v>
      </c>
    </row>
    <row r="24" spans="1:10" ht="14.1" customHeight="1" x14ac:dyDescent="0.25">
      <c r="A24" s="30" t="s">
        <v>140</v>
      </c>
      <c r="B24" s="31" t="s">
        <v>82</v>
      </c>
      <c r="C24" s="31" t="s">
        <v>38</v>
      </c>
      <c r="D24" s="34"/>
      <c r="E24" s="32">
        <v>11</v>
      </c>
      <c r="F24" s="33">
        <v>2.29</v>
      </c>
      <c r="G24" s="32">
        <v>3</v>
      </c>
      <c r="H24" s="34">
        <v>4.29</v>
      </c>
      <c r="I24" s="32">
        <v>4</v>
      </c>
      <c r="J24" s="35">
        <v>1.33</v>
      </c>
    </row>
    <row r="25" spans="1:10" ht="14.1" customHeight="1" x14ac:dyDescent="0.25">
      <c r="A25" s="30" t="s">
        <v>141</v>
      </c>
      <c r="B25" s="31" t="s">
        <v>71</v>
      </c>
      <c r="C25" s="31" t="s">
        <v>38</v>
      </c>
      <c r="D25" s="34"/>
      <c r="E25" s="32">
        <v>8</v>
      </c>
      <c r="F25" s="33">
        <v>1.67</v>
      </c>
      <c r="G25" s="32">
        <v>1</v>
      </c>
      <c r="H25" s="34">
        <v>1.43</v>
      </c>
      <c r="I25" s="32">
        <v>4</v>
      </c>
      <c r="J25" s="35">
        <v>1.33</v>
      </c>
    </row>
    <row r="26" spans="1:10" ht="14.1" customHeight="1" x14ac:dyDescent="0.25">
      <c r="A26" s="30" t="s">
        <v>142</v>
      </c>
      <c r="B26" s="31" t="s">
        <v>67</v>
      </c>
      <c r="C26" s="31" t="s">
        <v>38</v>
      </c>
      <c r="D26" s="34"/>
      <c r="E26" s="32">
        <v>8</v>
      </c>
      <c r="F26" s="33">
        <v>1.67</v>
      </c>
      <c r="G26" s="32">
        <v>2</v>
      </c>
      <c r="H26" s="34">
        <v>2.86</v>
      </c>
      <c r="I26" s="32">
        <v>4</v>
      </c>
      <c r="J26" s="35">
        <v>1.33</v>
      </c>
    </row>
    <row r="27" spans="1:10" ht="14.1" customHeight="1" x14ac:dyDescent="0.25">
      <c r="A27" s="30" t="s">
        <v>143</v>
      </c>
      <c r="B27" s="31" t="s">
        <v>79</v>
      </c>
      <c r="C27" s="31" t="s">
        <v>38</v>
      </c>
      <c r="D27" s="34"/>
      <c r="E27" s="32">
        <v>1</v>
      </c>
      <c r="F27" s="33">
        <v>0.21</v>
      </c>
      <c r="G27" s="32">
        <v>1</v>
      </c>
      <c r="H27" s="34">
        <v>1.43</v>
      </c>
      <c r="I27" s="32">
        <v>0</v>
      </c>
      <c r="J27" s="35">
        <v>0</v>
      </c>
    </row>
    <row r="28" spans="1:10" ht="14.1" customHeight="1" x14ac:dyDescent="0.25">
      <c r="A28" s="30" t="s">
        <v>144</v>
      </c>
      <c r="B28" s="31" t="s">
        <v>80</v>
      </c>
      <c r="C28" s="31" t="s">
        <v>38</v>
      </c>
      <c r="D28" s="34"/>
      <c r="E28" s="32">
        <v>11</v>
      </c>
      <c r="F28" s="33">
        <v>2.29</v>
      </c>
      <c r="G28" s="32">
        <v>4</v>
      </c>
      <c r="H28" s="34">
        <v>5.71</v>
      </c>
      <c r="I28" s="32">
        <v>3</v>
      </c>
      <c r="J28" s="35">
        <v>1</v>
      </c>
    </row>
    <row r="29" spans="1:10" ht="14.1" customHeight="1" x14ac:dyDescent="0.25">
      <c r="A29" s="30" t="s">
        <v>145</v>
      </c>
      <c r="B29" s="31" t="s">
        <v>65</v>
      </c>
      <c r="C29" s="31" t="s">
        <v>38</v>
      </c>
      <c r="D29" s="34"/>
      <c r="E29" s="32">
        <v>3</v>
      </c>
      <c r="F29" s="33">
        <v>0.63</v>
      </c>
      <c r="G29" s="32">
        <v>1</v>
      </c>
      <c r="H29" s="34">
        <v>1.43</v>
      </c>
      <c r="I29" s="32">
        <v>3</v>
      </c>
      <c r="J29" s="35">
        <v>1</v>
      </c>
    </row>
    <row r="30" spans="1:10" ht="14.1" customHeight="1" x14ac:dyDescent="0.25">
      <c r="A30" s="30" t="s">
        <v>146</v>
      </c>
      <c r="B30" s="31" t="s">
        <v>23</v>
      </c>
      <c r="C30" s="31"/>
      <c r="D30" s="34" t="s">
        <v>38</v>
      </c>
      <c r="E30" s="32">
        <v>19</v>
      </c>
      <c r="F30" s="33">
        <v>3.96</v>
      </c>
      <c r="G30" s="32">
        <v>2</v>
      </c>
      <c r="H30" s="34">
        <v>2.86</v>
      </c>
      <c r="I30" s="32">
        <v>8</v>
      </c>
      <c r="J30" s="35">
        <v>2.66</v>
      </c>
    </row>
    <row r="31" spans="1:10" ht="14.1" customHeight="1" x14ac:dyDescent="0.25">
      <c r="A31" s="30" t="s">
        <v>147</v>
      </c>
      <c r="B31" s="31" t="s">
        <v>28</v>
      </c>
      <c r="C31" s="31"/>
      <c r="D31" s="34" t="s">
        <v>38</v>
      </c>
      <c r="E31" s="32">
        <v>8</v>
      </c>
      <c r="F31" s="33">
        <v>1.67</v>
      </c>
      <c r="G31" s="32">
        <v>3</v>
      </c>
      <c r="H31" s="34">
        <v>4.29</v>
      </c>
      <c r="I31" s="32">
        <v>0</v>
      </c>
      <c r="J31" s="35">
        <v>0</v>
      </c>
    </row>
    <row r="32" spans="1:10" ht="14.1" customHeight="1" x14ac:dyDescent="0.25">
      <c r="A32" s="30" t="s">
        <v>148</v>
      </c>
      <c r="B32" s="31" t="s">
        <v>30</v>
      </c>
      <c r="C32" s="31"/>
      <c r="D32" s="34" t="s">
        <v>38</v>
      </c>
      <c r="E32" s="32">
        <v>19</v>
      </c>
      <c r="F32" s="33">
        <v>3.96</v>
      </c>
      <c r="G32" s="32">
        <v>4</v>
      </c>
      <c r="H32" s="34">
        <v>5.71</v>
      </c>
      <c r="I32" s="32">
        <v>0</v>
      </c>
      <c r="J32" s="35">
        <v>0</v>
      </c>
    </row>
    <row r="33" spans="1:10" ht="14.1" customHeight="1" x14ac:dyDescent="0.25">
      <c r="A33" s="30" t="s">
        <v>149</v>
      </c>
      <c r="B33" s="31" t="s">
        <v>31</v>
      </c>
      <c r="C33" s="31"/>
      <c r="D33" s="34" t="s">
        <v>38</v>
      </c>
      <c r="E33" s="32">
        <v>5</v>
      </c>
      <c r="F33" s="33">
        <v>1.04</v>
      </c>
      <c r="G33" s="32">
        <v>0</v>
      </c>
      <c r="H33" s="34">
        <v>0</v>
      </c>
      <c r="I33" s="32">
        <v>4</v>
      </c>
      <c r="J33" s="35">
        <v>1.33</v>
      </c>
    </row>
    <row r="34" spans="1:10" ht="14.1" customHeight="1" x14ac:dyDescent="0.25">
      <c r="A34" s="30" t="s">
        <v>150</v>
      </c>
      <c r="B34" s="31" t="s">
        <v>29</v>
      </c>
      <c r="C34" s="31"/>
      <c r="D34" s="34" t="s">
        <v>38</v>
      </c>
      <c r="E34" s="32">
        <v>11</v>
      </c>
      <c r="F34" s="33">
        <v>2.29</v>
      </c>
      <c r="G34" s="32">
        <v>2</v>
      </c>
      <c r="H34" s="34">
        <v>2.86</v>
      </c>
      <c r="I34" s="32">
        <v>3</v>
      </c>
      <c r="J34" s="35">
        <v>1</v>
      </c>
    </row>
    <row r="35" spans="1:10" ht="14.1" customHeight="1" x14ac:dyDescent="0.25">
      <c r="A35" s="30" t="s">
        <v>151</v>
      </c>
      <c r="B35" s="31" t="s">
        <v>32</v>
      </c>
      <c r="C35" s="31"/>
      <c r="D35" s="34" t="s">
        <v>38</v>
      </c>
      <c r="E35" s="32">
        <v>4</v>
      </c>
      <c r="F35" s="33">
        <v>0.83</v>
      </c>
      <c r="G35" s="32">
        <v>0</v>
      </c>
      <c r="H35" s="34">
        <v>0</v>
      </c>
      <c r="I35" s="32">
        <v>3</v>
      </c>
      <c r="J35" s="35">
        <v>1</v>
      </c>
    </row>
    <row r="36" spans="1:10" ht="14.1" customHeight="1" x14ac:dyDescent="0.25">
      <c r="A36" s="30" t="s">
        <v>5</v>
      </c>
      <c r="B36" s="31" t="s">
        <v>24</v>
      </c>
      <c r="C36" s="31"/>
      <c r="D36" s="34" t="s">
        <v>38</v>
      </c>
      <c r="E36" s="32">
        <v>28</v>
      </c>
      <c r="F36" s="33">
        <v>5.83</v>
      </c>
      <c r="G36" s="32">
        <v>4</v>
      </c>
      <c r="H36" s="34">
        <v>5.71</v>
      </c>
      <c r="I36" s="32">
        <v>17</v>
      </c>
      <c r="J36" s="35">
        <v>5.65</v>
      </c>
    </row>
    <row r="37" spans="1:10" ht="14.1" customHeight="1" x14ac:dyDescent="0.25">
      <c r="A37" s="30" t="s">
        <v>6</v>
      </c>
      <c r="B37" s="31" t="s">
        <v>25</v>
      </c>
      <c r="C37" s="31"/>
      <c r="D37" s="34"/>
      <c r="E37" s="32">
        <v>5</v>
      </c>
      <c r="F37" s="33">
        <v>1.04</v>
      </c>
      <c r="G37" s="32">
        <v>0</v>
      </c>
      <c r="H37" s="34">
        <v>0</v>
      </c>
      <c r="I37" s="32">
        <v>5</v>
      </c>
      <c r="J37" s="35">
        <v>1.66</v>
      </c>
    </row>
    <row r="38" spans="1:10" ht="14.1" customHeight="1" x14ac:dyDescent="0.25">
      <c r="A38" s="30" t="s">
        <v>85</v>
      </c>
      <c r="B38" s="31" t="s">
        <v>84</v>
      </c>
      <c r="C38" s="31"/>
      <c r="D38" s="34" t="s">
        <v>38</v>
      </c>
      <c r="E38" s="32">
        <v>0</v>
      </c>
      <c r="F38" s="33">
        <f t="shared" si="0"/>
        <v>0</v>
      </c>
      <c r="G38" s="32">
        <v>0</v>
      </c>
      <c r="H38" s="34">
        <f t="shared" si="1"/>
        <v>0</v>
      </c>
      <c r="I38" s="32">
        <v>0</v>
      </c>
      <c r="J38" s="35">
        <f t="shared" si="2"/>
        <v>0</v>
      </c>
    </row>
    <row r="39" spans="1:10" x14ac:dyDescent="0.25">
      <c r="A39" s="70" t="s">
        <v>7</v>
      </c>
      <c r="B39" s="70"/>
      <c r="C39" s="36">
        <f>COUNTA(C4:C38)</f>
        <v>20</v>
      </c>
      <c r="D39" s="40">
        <f>COUNTA(D4:D38)</f>
        <v>13</v>
      </c>
      <c r="E39" s="40">
        <f>SUM(E4:E38)</f>
        <v>480</v>
      </c>
      <c r="F39" s="38">
        <f t="shared" ref="F39:J39" si="3">SUM(F4:F38)</f>
        <v>100.00000000000001</v>
      </c>
      <c r="G39" s="40">
        <f>SUM(G4:G38)</f>
        <v>70</v>
      </c>
      <c r="H39" s="38">
        <f t="shared" si="3"/>
        <v>100.02000000000001</v>
      </c>
      <c r="I39" s="40">
        <f>SUM(I4:I38)</f>
        <v>301</v>
      </c>
      <c r="J39" s="38">
        <f t="shared" si="3"/>
        <v>100.00999999999996</v>
      </c>
    </row>
    <row r="40" spans="1:10" x14ac:dyDescent="0.25">
      <c r="A40" s="58" t="s">
        <v>72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75" thickBot="1" x14ac:dyDescent="0.3">
      <c r="A41" s="58" t="s">
        <v>9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0" ht="37.5" customHeight="1" thickBot="1" x14ac:dyDescent="0.3">
      <c r="A42" s="59" t="s">
        <v>152</v>
      </c>
      <c r="B42" s="60"/>
      <c r="C42" s="60"/>
      <c r="D42" s="60"/>
      <c r="E42" s="60"/>
      <c r="F42" s="60"/>
      <c r="G42" s="60"/>
      <c r="H42" s="60"/>
      <c r="I42" s="60"/>
      <c r="J42" s="60"/>
    </row>
    <row r="44" spans="1:10" x14ac:dyDescent="0.25">
      <c r="A44" s="19" t="s">
        <v>51</v>
      </c>
      <c r="B44" s="20">
        <f>E4</f>
        <v>0</v>
      </c>
    </row>
    <row r="45" spans="1:10" x14ac:dyDescent="0.25">
      <c r="A45" s="19" t="s">
        <v>49</v>
      </c>
      <c r="B45" s="20">
        <f>SUM(E38,E30:E36,E18,E13:E15,E6)</f>
        <v>176</v>
      </c>
    </row>
    <row r="46" spans="1:10" x14ac:dyDescent="0.25">
      <c r="A46" s="19" t="s">
        <v>50</v>
      </c>
      <c r="B46" s="22">
        <f>SUM(E19:E29,E16:E17,E7:E12,E5)</f>
        <v>299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480</v>
      </c>
    </row>
  </sheetData>
  <mergeCells count="12">
    <mergeCell ref="C4:D4"/>
    <mergeCell ref="A39:B39"/>
    <mergeCell ref="A40:J40"/>
    <mergeCell ref="A41:J41"/>
    <mergeCell ref="A42:J42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showGridLines="0" topLeftCell="A18" zoomScaleNormal="100" workbookViewId="0">
      <selection activeCell="R48" sqref="R48"/>
    </sheetView>
  </sheetViews>
  <sheetFormatPr defaultRowHeight="15" x14ac:dyDescent="0.25"/>
  <cols>
    <col min="1" max="1" width="49.140625" bestFit="1" customWidth="1"/>
    <col min="2" max="2" width="10.5703125" bestFit="1" customWidth="1"/>
    <col min="3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73"/>
    </row>
    <row r="2" spans="1:10" ht="25.5" customHeight="1" x14ac:dyDescent="0.25">
      <c r="A2" s="69" t="s">
        <v>0</v>
      </c>
      <c r="B2" s="69" t="s">
        <v>26</v>
      </c>
      <c r="C2" s="69" t="s">
        <v>35</v>
      </c>
      <c r="D2" s="69"/>
      <c r="E2" s="69" t="s">
        <v>8</v>
      </c>
      <c r="F2" s="69"/>
      <c r="G2" s="69" t="s">
        <v>1</v>
      </c>
      <c r="H2" s="69"/>
      <c r="I2" s="69" t="s">
        <v>27</v>
      </c>
      <c r="J2" s="74"/>
    </row>
    <row r="3" spans="1:10" x14ac:dyDescent="0.25">
      <c r="A3" s="69"/>
      <c r="B3" s="69"/>
      <c r="C3" s="41" t="s">
        <v>36</v>
      </c>
      <c r="D3" s="41" t="s">
        <v>37</v>
      </c>
      <c r="E3" s="29" t="s">
        <v>2</v>
      </c>
      <c r="F3" s="41" t="s">
        <v>3</v>
      </c>
      <c r="G3" s="41" t="s">
        <v>2</v>
      </c>
      <c r="H3" s="41" t="s">
        <v>3</v>
      </c>
      <c r="I3" s="41" t="s">
        <v>2</v>
      </c>
      <c r="J3" s="43" t="s">
        <v>3</v>
      </c>
    </row>
    <row r="4" spans="1:10" x14ac:dyDescent="0.25">
      <c r="A4" s="44" t="s">
        <v>169</v>
      </c>
      <c r="B4" s="31" t="s">
        <v>28</v>
      </c>
      <c r="C4" s="31"/>
      <c r="D4" s="34" t="s">
        <v>38</v>
      </c>
      <c r="E4" s="45">
        <v>9</v>
      </c>
      <c r="F4" s="48">
        <f>E4/$E$39</f>
        <v>1.8789144050104383E-2</v>
      </c>
      <c r="G4" s="45">
        <v>3</v>
      </c>
      <c r="H4" s="48">
        <f>G4/$G$39</f>
        <v>4.4776119402985072E-2</v>
      </c>
      <c r="I4" s="45">
        <v>1</v>
      </c>
      <c r="J4" s="51">
        <f>I4/$I$39</f>
        <v>3.3444816053511705E-3</v>
      </c>
    </row>
    <row r="5" spans="1:10" x14ac:dyDescent="0.25">
      <c r="A5" s="44" t="s">
        <v>170</v>
      </c>
      <c r="B5" s="31" t="s">
        <v>30</v>
      </c>
      <c r="C5" s="31"/>
      <c r="D5" s="34" t="s">
        <v>38</v>
      </c>
      <c r="E5" s="45">
        <v>23</v>
      </c>
      <c r="F5" s="48">
        <f t="shared" ref="F5:F38" si="0">E5/$E$39</f>
        <v>4.8016701461377868E-2</v>
      </c>
      <c r="G5" s="45">
        <v>4</v>
      </c>
      <c r="H5" s="48">
        <f t="shared" ref="H5:H38" si="1">G5/$G$39</f>
        <v>5.9701492537313432E-2</v>
      </c>
      <c r="I5" s="45">
        <v>0</v>
      </c>
      <c r="J5" s="51">
        <f t="shared" ref="J5:J38" si="2">I5/$I$39</f>
        <v>0</v>
      </c>
    </row>
    <row r="6" spans="1:10" x14ac:dyDescent="0.25">
      <c r="A6" s="44" t="s">
        <v>4</v>
      </c>
      <c r="B6" s="31" t="s">
        <v>10</v>
      </c>
      <c r="C6" s="31"/>
      <c r="D6" s="34"/>
      <c r="E6" s="45">
        <v>0</v>
      </c>
      <c r="F6" s="48">
        <f t="shared" si="0"/>
        <v>0</v>
      </c>
      <c r="G6" s="45">
        <v>0</v>
      </c>
      <c r="H6" s="48">
        <f t="shared" si="1"/>
        <v>0</v>
      </c>
      <c r="I6" s="45">
        <v>0</v>
      </c>
      <c r="J6" s="51">
        <f t="shared" si="2"/>
        <v>0</v>
      </c>
    </row>
    <row r="7" spans="1:10" ht="14.1" customHeight="1" x14ac:dyDescent="0.25">
      <c r="A7" s="44" t="s">
        <v>171</v>
      </c>
      <c r="B7" s="31" t="s">
        <v>31</v>
      </c>
      <c r="C7" s="31"/>
      <c r="D7" s="34" t="s">
        <v>38</v>
      </c>
      <c r="E7" s="45">
        <v>4</v>
      </c>
      <c r="F7" s="48">
        <f t="shared" si="0"/>
        <v>8.350730688935281E-3</v>
      </c>
      <c r="G7" s="45">
        <v>0</v>
      </c>
      <c r="H7" s="48">
        <f t="shared" si="1"/>
        <v>0</v>
      </c>
      <c r="I7" s="45">
        <v>3</v>
      </c>
      <c r="J7" s="51">
        <f t="shared" si="2"/>
        <v>1.0033444816053512E-2</v>
      </c>
    </row>
    <row r="8" spans="1:10" ht="14.1" customHeight="1" x14ac:dyDescent="0.25">
      <c r="A8" s="44" t="s">
        <v>153</v>
      </c>
      <c r="B8" s="31" t="s">
        <v>11</v>
      </c>
      <c r="C8" s="31" t="s">
        <v>38</v>
      </c>
      <c r="D8" s="34"/>
      <c r="E8" s="45">
        <v>12</v>
      </c>
      <c r="F8" s="48">
        <f t="shared" si="0"/>
        <v>2.5052192066805846E-2</v>
      </c>
      <c r="G8" s="45">
        <v>1</v>
      </c>
      <c r="H8" s="48">
        <f t="shared" si="1"/>
        <v>1.4925373134328358E-2</v>
      </c>
      <c r="I8" s="45">
        <v>9</v>
      </c>
      <c r="J8" s="51">
        <f t="shared" si="2"/>
        <v>3.0100334448160536E-2</v>
      </c>
    </row>
    <row r="9" spans="1:10" ht="14.1" customHeight="1" x14ac:dyDescent="0.25">
      <c r="A9" s="44" t="s">
        <v>52</v>
      </c>
      <c r="B9" s="31" t="s">
        <v>12</v>
      </c>
      <c r="C9" s="31"/>
      <c r="D9" s="34" t="s">
        <v>38</v>
      </c>
      <c r="E9" s="45">
        <v>29</v>
      </c>
      <c r="F9" s="48">
        <f t="shared" si="0"/>
        <v>6.0542797494780795E-2</v>
      </c>
      <c r="G9" s="45">
        <v>0</v>
      </c>
      <c r="H9" s="48">
        <f t="shared" si="1"/>
        <v>0</v>
      </c>
      <c r="I9" s="45">
        <v>11</v>
      </c>
      <c r="J9" s="51">
        <f t="shared" si="2"/>
        <v>3.678929765886288E-2</v>
      </c>
    </row>
    <row r="10" spans="1:10" ht="14.1" customHeight="1" x14ac:dyDescent="0.25">
      <c r="A10" s="44" t="s">
        <v>53</v>
      </c>
      <c r="B10" s="31" t="s">
        <v>13</v>
      </c>
      <c r="C10" s="31" t="s">
        <v>38</v>
      </c>
      <c r="D10" s="34"/>
      <c r="E10" s="45">
        <v>18</v>
      </c>
      <c r="F10" s="48">
        <f t="shared" si="0"/>
        <v>3.7578288100208766E-2</v>
      </c>
      <c r="G10" s="45">
        <v>1</v>
      </c>
      <c r="H10" s="48">
        <f t="shared" si="1"/>
        <v>1.4925373134328358E-2</v>
      </c>
      <c r="I10" s="45">
        <v>17</v>
      </c>
      <c r="J10" s="51">
        <f t="shared" si="2"/>
        <v>5.6856187290969896E-2</v>
      </c>
    </row>
    <row r="11" spans="1:10" ht="14.1" customHeight="1" x14ac:dyDescent="0.25">
      <c r="A11" s="44" t="s">
        <v>154</v>
      </c>
      <c r="B11" s="31" t="s">
        <v>14</v>
      </c>
      <c r="C11" s="31" t="s">
        <v>38</v>
      </c>
      <c r="D11" s="34"/>
      <c r="E11" s="45">
        <v>42</v>
      </c>
      <c r="F11" s="48">
        <f t="shared" si="0"/>
        <v>8.7682672233820466E-2</v>
      </c>
      <c r="G11" s="45">
        <v>1</v>
      </c>
      <c r="H11" s="48">
        <f t="shared" si="1"/>
        <v>1.4925373134328358E-2</v>
      </c>
      <c r="I11" s="45">
        <v>40</v>
      </c>
      <c r="J11" s="51">
        <f>I11/$I$39</f>
        <v>0.13377926421404682</v>
      </c>
    </row>
    <row r="12" spans="1:10" ht="14.1" customHeight="1" x14ac:dyDescent="0.25">
      <c r="A12" s="44" t="s">
        <v>43</v>
      </c>
      <c r="B12" s="31" t="s">
        <v>15</v>
      </c>
      <c r="C12" s="31" t="s">
        <v>38</v>
      </c>
      <c r="D12" s="34"/>
      <c r="E12" s="45">
        <v>30</v>
      </c>
      <c r="F12" s="48">
        <f t="shared" si="0"/>
        <v>6.2630480167014613E-2</v>
      </c>
      <c r="G12" s="45">
        <v>1</v>
      </c>
      <c r="H12" s="48">
        <f t="shared" si="1"/>
        <v>1.4925373134328358E-2</v>
      </c>
      <c r="I12" s="45">
        <v>26</v>
      </c>
      <c r="J12" s="51">
        <f t="shared" si="2"/>
        <v>8.6956521739130432E-2</v>
      </c>
    </row>
    <row r="13" spans="1:10" ht="14.1" customHeight="1" x14ac:dyDescent="0.25">
      <c r="A13" s="44" t="s">
        <v>155</v>
      </c>
      <c r="B13" s="31" t="s">
        <v>33</v>
      </c>
      <c r="C13" s="31" t="s">
        <v>38</v>
      </c>
      <c r="D13" s="34"/>
      <c r="E13" s="45">
        <v>2</v>
      </c>
      <c r="F13" s="48">
        <f t="shared" si="0"/>
        <v>4.1753653444676405E-3</v>
      </c>
      <c r="G13" s="45">
        <v>0</v>
      </c>
      <c r="H13" s="48">
        <f t="shared" si="1"/>
        <v>0</v>
      </c>
      <c r="I13" s="45">
        <v>2</v>
      </c>
      <c r="J13" s="51">
        <f t="shared" si="2"/>
        <v>6.688963210702341E-3</v>
      </c>
    </row>
    <row r="14" spans="1:10" ht="14.1" customHeight="1" x14ac:dyDescent="0.25">
      <c r="A14" s="44" t="s">
        <v>40</v>
      </c>
      <c r="B14" s="31" t="s">
        <v>16</v>
      </c>
      <c r="C14" s="31" t="s">
        <v>38</v>
      </c>
      <c r="D14" s="34"/>
      <c r="E14" s="45">
        <v>34</v>
      </c>
      <c r="F14" s="48">
        <f t="shared" si="0"/>
        <v>7.0981210855949897E-2</v>
      </c>
      <c r="G14" s="45">
        <v>2</v>
      </c>
      <c r="H14" s="48">
        <f t="shared" si="1"/>
        <v>2.9850746268656716E-2</v>
      </c>
      <c r="I14" s="45">
        <v>32</v>
      </c>
      <c r="J14" s="51">
        <f t="shared" si="2"/>
        <v>0.10702341137123746</v>
      </c>
    </row>
    <row r="15" spans="1:10" ht="14.1" customHeight="1" x14ac:dyDescent="0.25">
      <c r="A15" s="44" t="s">
        <v>156</v>
      </c>
      <c r="B15" s="31" t="s">
        <v>17</v>
      </c>
      <c r="C15" s="31" t="s">
        <v>38</v>
      </c>
      <c r="D15" s="34"/>
      <c r="E15" s="45">
        <v>42</v>
      </c>
      <c r="F15" s="48">
        <f t="shared" si="0"/>
        <v>8.7682672233820466E-2</v>
      </c>
      <c r="G15" s="45">
        <v>0</v>
      </c>
      <c r="H15" s="48">
        <f t="shared" si="1"/>
        <v>0</v>
      </c>
      <c r="I15" s="45">
        <v>39</v>
      </c>
      <c r="J15" s="51">
        <f t="shared" si="2"/>
        <v>0.13043478260869565</v>
      </c>
    </row>
    <row r="16" spans="1:10" ht="14.1" customHeight="1" x14ac:dyDescent="0.25">
      <c r="A16" s="44" t="s">
        <v>157</v>
      </c>
      <c r="B16" s="31" t="s">
        <v>34</v>
      </c>
      <c r="C16" s="31"/>
      <c r="D16" s="34" t="s">
        <v>38</v>
      </c>
      <c r="E16" s="45">
        <v>23</v>
      </c>
      <c r="F16" s="48">
        <f t="shared" si="0"/>
        <v>4.8016701461377868E-2</v>
      </c>
      <c r="G16" s="45">
        <v>8</v>
      </c>
      <c r="H16" s="48">
        <f t="shared" si="1"/>
        <v>0.11940298507462686</v>
      </c>
      <c r="I16" s="45">
        <v>9</v>
      </c>
      <c r="J16" s="51">
        <f t="shared" si="2"/>
        <v>3.0100334448160536E-2</v>
      </c>
    </row>
    <row r="17" spans="1:10" ht="14.1" customHeight="1" x14ac:dyDescent="0.25">
      <c r="A17" s="44" t="s">
        <v>46</v>
      </c>
      <c r="B17" s="31" t="s">
        <v>18</v>
      </c>
      <c r="C17" s="31"/>
      <c r="D17" s="34" t="s">
        <v>38</v>
      </c>
      <c r="E17" s="45">
        <v>17</v>
      </c>
      <c r="F17" s="48">
        <f t="shared" si="0"/>
        <v>3.5490605427974949E-2</v>
      </c>
      <c r="G17" s="45">
        <v>3</v>
      </c>
      <c r="H17" s="48">
        <f t="shared" si="1"/>
        <v>4.4776119402985072E-2</v>
      </c>
      <c r="I17" s="45">
        <v>11</v>
      </c>
      <c r="J17" s="51">
        <f t="shared" si="2"/>
        <v>3.678929765886288E-2</v>
      </c>
    </row>
    <row r="18" spans="1:10" ht="14.1" customHeight="1" x14ac:dyDescent="0.25">
      <c r="A18" s="44" t="s">
        <v>112</v>
      </c>
      <c r="B18" s="31" t="s">
        <v>19</v>
      </c>
      <c r="C18" s="31"/>
      <c r="D18" s="34" t="s">
        <v>38</v>
      </c>
      <c r="E18" s="45">
        <v>4</v>
      </c>
      <c r="F18" s="48">
        <f t="shared" si="0"/>
        <v>8.350730688935281E-3</v>
      </c>
      <c r="G18" s="45">
        <v>0</v>
      </c>
      <c r="H18" s="48">
        <f t="shared" si="1"/>
        <v>0</v>
      </c>
      <c r="I18" s="45">
        <v>4</v>
      </c>
      <c r="J18" s="51">
        <f t="shared" si="2"/>
        <v>1.3377926421404682E-2</v>
      </c>
    </row>
    <row r="19" spans="1:10" ht="14.1" customHeight="1" x14ac:dyDescent="0.25">
      <c r="A19" s="44" t="s">
        <v>56</v>
      </c>
      <c r="B19" s="31" t="s">
        <v>39</v>
      </c>
      <c r="C19" s="31" t="s">
        <v>38</v>
      </c>
      <c r="D19" s="34"/>
      <c r="E19" s="45">
        <v>7</v>
      </c>
      <c r="F19" s="48">
        <f t="shared" si="0"/>
        <v>1.4613778705636743E-2</v>
      </c>
      <c r="G19" s="45">
        <v>0</v>
      </c>
      <c r="H19" s="48">
        <f t="shared" si="1"/>
        <v>0</v>
      </c>
      <c r="I19" s="45">
        <v>6</v>
      </c>
      <c r="J19" s="51">
        <f t="shared" si="2"/>
        <v>2.0066889632107024E-2</v>
      </c>
    </row>
    <row r="20" spans="1:10" ht="14.1" customHeight="1" x14ac:dyDescent="0.25">
      <c r="A20" s="44" t="s">
        <v>57</v>
      </c>
      <c r="B20" s="31" t="s">
        <v>20</v>
      </c>
      <c r="C20" s="31" t="s">
        <v>38</v>
      </c>
      <c r="D20" s="34"/>
      <c r="E20" s="45">
        <v>16</v>
      </c>
      <c r="F20" s="48">
        <f t="shared" si="0"/>
        <v>3.3402922755741124E-2</v>
      </c>
      <c r="G20" s="45">
        <v>0</v>
      </c>
      <c r="H20" s="48">
        <f t="shared" si="1"/>
        <v>0</v>
      </c>
      <c r="I20" s="45">
        <v>13</v>
      </c>
      <c r="J20" s="51">
        <f t="shared" si="2"/>
        <v>4.3478260869565216E-2</v>
      </c>
    </row>
    <row r="21" spans="1:10" ht="14.1" customHeight="1" x14ac:dyDescent="0.25">
      <c r="A21" s="44" t="s">
        <v>158</v>
      </c>
      <c r="B21" s="31" t="s">
        <v>21</v>
      </c>
      <c r="C21" s="31"/>
      <c r="D21" s="34" t="s">
        <v>38</v>
      </c>
      <c r="E21" s="45">
        <v>6</v>
      </c>
      <c r="F21" s="48">
        <f t="shared" si="0"/>
        <v>1.2526096033402923E-2</v>
      </c>
      <c r="G21" s="45">
        <v>0</v>
      </c>
      <c r="H21" s="48">
        <f t="shared" si="1"/>
        <v>0</v>
      </c>
      <c r="I21" s="45">
        <v>4</v>
      </c>
      <c r="J21" s="51">
        <f t="shared" si="2"/>
        <v>1.3377926421404682E-2</v>
      </c>
    </row>
    <row r="22" spans="1:10" ht="14.1" customHeight="1" x14ac:dyDescent="0.25">
      <c r="A22" s="44" t="s">
        <v>142</v>
      </c>
      <c r="B22" s="31" t="s">
        <v>67</v>
      </c>
      <c r="C22" s="31" t="s">
        <v>38</v>
      </c>
      <c r="D22" s="34"/>
      <c r="E22" s="45">
        <v>8</v>
      </c>
      <c r="F22" s="48">
        <f t="shared" si="0"/>
        <v>1.6701461377870562E-2</v>
      </c>
      <c r="G22" s="45">
        <v>2</v>
      </c>
      <c r="H22" s="48">
        <f t="shared" si="1"/>
        <v>2.9850746268656716E-2</v>
      </c>
      <c r="I22" s="45">
        <v>4</v>
      </c>
      <c r="J22" s="51">
        <f t="shared" si="2"/>
        <v>1.3377926421404682E-2</v>
      </c>
    </row>
    <row r="23" spans="1:10" ht="14.1" customHeight="1" x14ac:dyDescent="0.25">
      <c r="A23" s="44" t="s">
        <v>160</v>
      </c>
      <c r="B23" s="31" t="s">
        <v>69</v>
      </c>
      <c r="C23" s="31" t="s">
        <v>38</v>
      </c>
      <c r="D23" s="34"/>
      <c r="E23" s="45">
        <v>7</v>
      </c>
      <c r="F23" s="48">
        <f t="shared" si="0"/>
        <v>1.4613778705636743E-2</v>
      </c>
      <c r="G23" s="45">
        <v>2</v>
      </c>
      <c r="H23" s="48">
        <f t="shared" si="1"/>
        <v>2.9850746268656716E-2</v>
      </c>
      <c r="I23" s="45">
        <v>3</v>
      </c>
      <c r="J23" s="51">
        <f t="shared" si="2"/>
        <v>1.0033444816053512E-2</v>
      </c>
    </row>
    <row r="24" spans="1:10" ht="14.1" customHeight="1" x14ac:dyDescent="0.25">
      <c r="A24" s="44" t="s">
        <v>164</v>
      </c>
      <c r="B24" s="31" t="s">
        <v>71</v>
      </c>
      <c r="C24" s="31" t="s">
        <v>38</v>
      </c>
      <c r="D24" s="34"/>
      <c r="E24" s="45">
        <v>8</v>
      </c>
      <c r="F24" s="48">
        <f t="shared" si="0"/>
        <v>1.6701461377870562E-2</v>
      </c>
      <c r="G24" s="45">
        <v>1</v>
      </c>
      <c r="H24" s="48">
        <f t="shared" si="1"/>
        <v>1.4925373134328358E-2</v>
      </c>
      <c r="I24" s="45">
        <v>4</v>
      </c>
      <c r="J24" s="51">
        <f t="shared" si="2"/>
        <v>1.3377926421404682E-2</v>
      </c>
    </row>
    <row r="25" spans="1:10" ht="14.1" customHeight="1" x14ac:dyDescent="0.25">
      <c r="A25" s="44" t="s">
        <v>165</v>
      </c>
      <c r="B25" s="31" t="s">
        <v>79</v>
      </c>
      <c r="C25" s="31" t="s">
        <v>38</v>
      </c>
      <c r="D25" s="34"/>
      <c r="E25" s="45">
        <v>1</v>
      </c>
      <c r="F25" s="48">
        <f t="shared" si="0"/>
        <v>2.0876826722338203E-3</v>
      </c>
      <c r="G25" s="45">
        <v>1</v>
      </c>
      <c r="H25" s="48">
        <f t="shared" si="1"/>
        <v>1.4925373134328358E-2</v>
      </c>
      <c r="I25" s="45">
        <v>0</v>
      </c>
      <c r="J25" s="51">
        <f t="shared" si="2"/>
        <v>0</v>
      </c>
    </row>
    <row r="26" spans="1:10" ht="14.1" customHeight="1" x14ac:dyDescent="0.25">
      <c r="A26" s="44" t="s">
        <v>166</v>
      </c>
      <c r="B26" s="31" t="s">
        <v>80</v>
      </c>
      <c r="C26" s="31" t="s">
        <v>38</v>
      </c>
      <c r="D26" s="34"/>
      <c r="E26" s="45">
        <v>11</v>
      </c>
      <c r="F26" s="48">
        <f t="shared" si="0"/>
        <v>2.2964509394572025E-2</v>
      </c>
      <c r="G26" s="45">
        <v>4</v>
      </c>
      <c r="H26" s="48">
        <f t="shared" si="1"/>
        <v>5.9701492537313432E-2</v>
      </c>
      <c r="I26" s="45">
        <v>3</v>
      </c>
      <c r="J26" s="51">
        <f t="shared" si="2"/>
        <v>1.0033444816053512E-2</v>
      </c>
    </row>
    <row r="27" spans="1:10" ht="14.1" customHeight="1" x14ac:dyDescent="0.25">
      <c r="A27" s="44" t="s">
        <v>167</v>
      </c>
      <c r="B27" s="31" t="s">
        <v>65</v>
      </c>
      <c r="C27" s="31" t="s">
        <v>38</v>
      </c>
      <c r="D27" s="34"/>
      <c r="E27" s="45">
        <v>3</v>
      </c>
      <c r="F27" s="48">
        <f t="shared" si="0"/>
        <v>6.2630480167014616E-3</v>
      </c>
      <c r="G27" s="45">
        <v>1</v>
      </c>
      <c r="H27" s="48">
        <f t="shared" si="1"/>
        <v>1.4925373134328358E-2</v>
      </c>
      <c r="I27" s="45">
        <v>3</v>
      </c>
      <c r="J27" s="51">
        <f t="shared" si="2"/>
        <v>1.0033444816053512E-2</v>
      </c>
    </row>
    <row r="28" spans="1:10" ht="14.1" customHeight="1" x14ac:dyDescent="0.25">
      <c r="A28" s="44" t="s">
        <v>161</v>
      </c>
      <c r="B28" s="31" t="s">
        <v>110</v>
      </c>
      <c r="C28" s="31" t="s">
        <v>38</v>
      </c>
      <c r="D28" s="34"/>
      <c r="E28" s="45">
        <v>11</v>
      </c>
      <c r="F28" s="48">
        <f t="shared" si="0"/>
        <v>2.2964509394572025E-2</v>
      </c>
      <c r="G28" s="45">
        <v>5</v>
      </c>
      <c r="H28" s="48">
        <f t="shared" si="1"/>
        <v>7.4626865671641784E-2</v>
      </c>
      <c r="I28" s="45">
        <v>3</v>
      </c>
      <c r="J28" s="51">
        <f t="shared" si="2"/>
        <v>1.0033444816053512E-2</v>
      </c>
    </row>
    <row r="29" spans="1:10" ht="14.1" customHeight="1" x14ac:dyDescent="0.25">
      <c r="A29" s="44" t="s">
        <v>174</v>
      </c>
      <c r="B29" s="31" t="s">
        <v>87</v>
      </c>
      <c r="C29" s="31" t="s">
        <v>38</v>
      </c>
      <c r="D29" s="34"/>
      <c r="E29" s="45">
        <v>11</v>
      </c>
      <c r="F29" s="48">
        <f t="shared" si="0"/>
        <v>2.2964509394572025E-2</v>
      </c>
      <c r="G29" s="45">
        <v>5</v>
      </c>
      <c r="H29" s="48">
        <f t="shared" si="1"/>
        <v>7.4626865671641784E-2</v>
      </c>
      <c r="I29" s="45">
        <v>6</v>
      </c>
      <c r="J29" s="51">
        <f t="shared" si="2"/>
        <v>2.0066889632107024E-2</v>
      </c>
    </row>
    <row r="30" spans="1:10" ht="14.1" customHeight="1" x14ac:dyDescent="0.25">
      <c r="A30" s="44" t="s">
        <v>162</v>
      </c>
      <c r="B30" s="31" t="s">
        <v>81</v>
      </c>
      <c r="C30" s="31" t="s">
        <v>38</v>
      </c>
      <c r="D30" s="34"/>
      <c r="E30" s="45">
        <v>14</v>
      </c>
      <c r="F30" s="48">
        <f t="shared" si="0"/>
        <v>2.9227557411273485E-2</v>
      </c>
      <c r="G30" s="45">
        <v>7</v>
      </c>
      <c r="H30" s="48">
        <f t="shared" si="1"/>
        <v>0.1044776119402985</v>
      </c>
      <c r="I30" s="45">
        <v>4</v>
      </c>
      <c r="J30" s="51">
        <f t="shared" si="2"/>
        <v>1.3377926421404682E-2</v>
      </c>
    </row>
    <row r="31" spans="1:10" ht="14.1" customHeight="1" x14ac:dyDescent="0.25">
      <c r="A31" s="44" t="s">
        <v>163</v>
      </c>
      <c r="B31" s="31" t="s">
        <v>82</v>
      </c>
      <c r="C31" s="31" t="s">
        <v>38</v>
      </c>
      <c r="D31" s="34"/>
      <c r="E31" s="45">
        <v>11</v>
      </c>
      <c r="F31" s="48">
        <f t="shared" si="0"/>
        <v>2.2964509394572025E-2</v>
      </c>
      <c r="G31" s="45">
        <v>3</v>
      </c>
      <c r="H31" s="48">
        <f t="shared" si="1"/>
        <v>4.4776119402985072E-2</v>
      </c>
      <c r="I31" s="45">
        <v>4</v>
      </c>
      <c r="J31" s="51">
        <f t="shared" si="2"/>
        <v>1.3377926421404682E-2</v>
      </c>
    </row>
    <row r="32" spans="1:10" ht="14.1" customHeight="1" x14ac:dyDescent="0.25">
      <c r="A32" s="44" t="s">
        <v>159</v>
      </c>
      <c r="B32" s="31" t="s">
        <v>83</v>
      </c>
      <c r="C32" s="31" t="s">
        <v>38</v>
      </c>
      <c r="D32" s="34"/>
      <c r="E32" s="45">
        <v>10</v>
      </c>
      <c r="F32" s="48">
        <f t="shared" si="0"/>
        <v>2.0876826722338204E-2</v>
      </c>
      <c r="G32" s="45">
        <v>4</v>
      </c>
      <c r="H32" s="48">
        <f t="shared" si="1"/>
        <v>5.9701492537313432E-2</v>
      </c>
      <c r="I32" s="45">
        <v>2</v>
      </c>
      <c r="J32" s="51">
        <f t="shared" si="2"/>
        <v>6.688963210702341E-3</v>
      </c>
    </row>
    <row r="33" spans="1:10" ht="14.1" customHeight="1" x14ac:dyDescent="0.25">
      <c r="A33" s="44" t="s">
        <v>173</v>
      </c>
      <c r="B33" s="31" t="s">
        <v>29</v>
      </c>
      <c r="C33" s="31"/>
      <c r="D33" s="34" t="s">
        <v>38</v>
      </c>
      <c r="E33" s="45">
        <v>11</v>
      </c>
      <c r="F33" s="48">
        <f t="shared" si="0"/>
        <v>2.2964509394572025E-2</v>
      </c>
      <c r="G33" s="45">
        <v>2</v>
      </c>
      <c r="H33" s="48">
        <f t="shared" si="1"/>
        <v>2.9850746268656716E-2</v>
      </c>
      <c r="I33" s="45">
        <v>3</v>
      </c>
      <c r="J33" s="51">
        <f t="shared" si="2"/>
        <v>1.0033444816053512E-2</v>
      </c>
    </row>
    <row r="34" spans="1:10" ht="14.1" customHeight="1" x14ac:dyDescent="0.25">
      <c r="A34" s="44" t="s">
        <v>172</v>
      </c>
      <c r="B34" s="31" t="s">
        <v>32</v>
      </c>
      <c r="C34" s="31"/>
      <c r="D34" s="34" t="s">
        <v>38</v>
      </c>
      <c r="E34" s="45">
        <v>4</v>
      </c>
      <c r="F34" s="48">
        <f t="shared" si="0"/>
        <v>8.350730688935281E-3</v>
      </c>
      <c r="G34" s="45">
        <v>0</v>
      </c>
      <c r="H34" s="48">
        <f t="shared" si="1"/>
        <v>0</v>
      </c>
      <c r="I34" s="45">
        <v>3</v>
      </c>
      <c r="J34" s="51">
        <f t="shared" si="2"/>
        <v>1.0033444816053512E-2</v>
      </c>
    </row>
    <row r="35" spans="1:10" ht="14.1" customHeight="1" x14ac:dyDescent="0.25">
      <c r="A35" s="44" t="s">
        <v>168</v>
      </c>
      <c r="B35" s="31" t="s">
        <v>23</v>
      </c>
      <c r="C35" s="31"/>
      <c r="D35" s="34" t="s">
        <v>38</v>
      </c>
      <c r="E35" s="45">
        <v>18</v>
      </c>
      <c r="F35" s="48">
        <f t="shared" si="0"/>
        <v>3.7578288100208766E-2</v>
      </c>
      <c r="G35" s="45">
        <v>2</v>
      </c>
      <c r="H35" s="48">
        <f t="shared" si="1"/>
        <v>2.9850746268656716E-2</v>
      </c>
      <c r="I35" s="45">
        <v>8</v>
      </c>
      <c r="J35" s="51">
        <f t="shared" si="2"/>
        <v>2.6755852842809364E-2</v>
      </c>
    </row>
    <row r="36" spans="1:10" ht="14.1" customHeight="1" x14ac:dyDescent="0.25">
      <c r="A36" s="44" t="s">
        <v>5</v>
      </c>
      <c r="B36" s="31" t="s">
        <v>24</v>
      </c>
      <c r="C36" s="31"/>
      <c r="D36" s="34" t="s">
        <v>38</v>
      </c>
      <c r="E36" s="45">
        <v>28</v>
      </c>
      <c r="F36" s="48">
        <f t="shared" si="0"/>
        <v>5.845511482254697E-2</v>
      </c>
      <c r="G36" s="45">
        <v>4</v>
      </c>
      <c r="H36" s="48">
        <f t="shared" si="1"/>
        <v>5.9701492537313432E-2</v>
      </c>
      <c r="I36" s="45">
        <v>17</v>
      </c>
      <c r="J36" s="51">
        <f t="shared" si="2"/>
        <v>5.6856187290969896E-2</v>
      </c>
    </row>
    <row r="37" spans="1:10" ht="14.1" customHeight="1" x14ac:dyDescent="0.25">
      <c r="A37" s="44" t="s">
        <v>6</v>
      </c>
      <c r="B37" s="31" t="s">
        <v>25</v>
      </c>
      <c r="C37" s="31"/>
      <c r="D37" s="34"/>
      <c r="E37" s="45">
        <v>5</v>
      </c>
      <c r="F37" s="48">
        <f t="shared" si="0"/>
        <v>1.0438413361169102E-2</v>
      </c>
      <c r="G37" s="45">
        <v>0</v>
      </c>
      <c r="H37" s="48">
        <f t="shared" si="1"/>
        <v>0</v>
      </c>
      <c r="I37" s="45">
        <v>5</v>
      </c>
      <c r="J37" s="51">
        <f t="shared" si="2"/>
        <v>1.6722408026755852E-2</v>
      </c>
    </row>
    <row r="38" spans="1:10" ht="14.1" customHeight="1" x14ac:dyDescent="0.25">
      <c r="A38" s="44" t="s">
        <v>85</v>
      </c>
      <c r="B38" s="31" t="s">
        <v>84</v>
      </c>
      <c r="C38" s="31"/>
      <c r="D38" s="34" t="s">
        <v>38</v>
      </c>
      <c r="E38" s="45">
        <v>0</v>
      </c>
      <c r="F38" s="48">
        <f t="shared" si="0"/>
        <v>0</v>
      </c>
      <c r="G38" s="45">
        <v>0</v>
      </c>
      <c r="H38" s="48">
        <f t="shared" si="1"/>
        <v>0</v>
      </c>
      <c r="I38" s="45">
        <v>0</v>
      </c>
      <c r="J38" s="51">
        <f t="shared" si="2"/>
        <v>0</v>
      </c>
    </row>
    <row r="39" spans="1:10" x14ac:dyDescent="0.25">
      <c r="A39" s="70" t="s">
        <v>7</v>
      </c>
      <c r="B39" s="70"/>
      <c r="C39" s="46">
        <f>COUNTA(C4:C38)</f>
        <v>20</v>
      </c>
      <c r="D39" s="46">
        <f>COUNTA(D4:D38)</f>
        <v>13</v>
      </c>
      <c r="E39" s="47">
        <f>SUM(E4:E38)</f>
        <v>479</v>
      </c>
      <c r="F39" s="49">
        <f t="shared" ref="F39:J39" si="3">SUM(F4:F38)</f>
        <v>1</v>
      </c>
      <c r="G39" s="47">
        <f>SUM(G4:G38)</f>
        <v>67</v>
      </c>
      <c r="H39" s="49">
        <f t="shared" si="3"/>
        <v>0.99999999999999978</v>
      </c>
      <c r="I39" s="47">
        <f>SUM(I4:I38)</f>
        <v>299</v>
      </c>
      <c r="J39" s="50">
        <f t="shared" si="3"/>
        <v>0.99999999999999967</v>
      </c>
    </row>
    <row r="40" spans="1:10" x14ac:dyDescent="0.25">
      <c r="A40" s="58" t="s">
        <v>72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75" thickBot="1" x14ac:dyDescent="0.3">
      <c r="A41" s="58" t="s">
        <v>9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0" ht="37.5" customHeight="1" thickBot="1" x14ac:dyDescent="0.3">
      <c r="A42" s="59" t="s">
        <v>175</v>
      </c>
      <c r="B42" s="60"/>
      <c r="C42" s="60"/>
      <c r="D42" s="60"/>
      <c r="E42" s="60"/>
      <c r="F42" s="60"/>
      <c r="G42" s="60"/>
      <c r="H42" s="60"/>
      <c r="I42" s="60"/>
      <c r="J42" s="60"/>
    </row>
    <row r="44" spans="1:10" x14ac:dyDescent="0.25">
      <c r="A44" s="19"/>
      <c r="B44" s="20"/>
    </row>
    <row r="45" spans="1:10" x14ac:dyDescent="0.25">
      <c r="A45" s="19" t="s">
        <v>49</v>
      </c>
      <c r="B45">
        <f>SUMIF(D4:D38,"X",E4:E38)</f>
        <v>176</v>
      </c>
    </row>
    <row r="46" spans="1:10" x14ac:dyDescent="0.25">
      <c r="A46" s="19" t="s">
        <v>50</v>
      </c>
      <c r="B46">
        <f>SUMIF(C4:C38,"X",E4:E38)</f>
        <v>298</v>
      </c>
      <c r="C46" s="18"/>
    </row>
    <row r="47" spans="1:10" x14ac:dyDescent="0.25">
      <c r="A47" s="19" t="s">
        <v>178</v>
      </c>
      <c r="B47" s="27">
        <f>E37</f>
        <v>5</v>
      </c>
      <c r="C47" s="18">
        <f>SUM(B44:B47)</f>
        <v>479</v>
      </c>
    </row>
  </sheetData>
  <sortState ref="A4:J38">
    <sortCondition ref="A4"/>
  </sortState>
  <mergeCells count="11">
    <mergeCell ref="A39:B39"/>
    <mergeCell ref="A40:J40"/>
    <mergeCell ref="A41:J41"/>
    <mergeCell ref="A42:J42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49.140625" bestFit="1" customWidth="1"/>
    <col min="2" max="2" width="10.5703125" bestFit="1" customWidth="1"/>
    <col min="3" max="3" width="5.28515625" customWidth="1"/>
    <col min="4" max="4" width="5.7109375" customWidth="1"/>
    <col min="6" max="6" width="9" customWidth="1"/>
    <col min="7" max="7" width="9.140625" customWidth="1"/>
    <col min="8" max="8" width="9.85546875" bestFit="1" customWidth="1"/>
    <col min="10" max="10" width="9.140625" customWidth="1"/>
  </cols>
  <sheetData>
    <row r="1" spans="1:10" ht="30" customHeight="1" x14ac:dyDescent="0.2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73"/>
    </row>
    <row r="2" spans="1:10" ht="25.5" customHeight="1" x14ac:dyDescent="0.25">
      <c r="A2" s="69" t="s">
        <v>0</v>
      </c>
      <c r="B2" s="69" t="s">
        <v>26</v>
      </c>
      <c r="C2" s="69" t="s">
        <v>35</v>
      </c>
      <c r="D2" s="69"/>
      <c r="E2" s="69" t="s">
        <v>8</v>
      </c>
      <c r="F2" s="69"/>
      <c r="G2" s="69" t="s">
        <v>1</v>
      </c>
      <c r="H2" s="69"/>
      <c r="I2" s="69" t="s">
        <v>27</v>
      </c>
      <c r="J2" s="74"/>
    </row>
    <row r="3" spans="1:10" x14ac:dyDescent="0.25">
      <c r="A3" s="69"/>
      <c r="B3" s="69"/>
      <c r="C3" s="41" t="s">
        <v>36</v>
      </c>
      <c r="D3" s="41" t="s">
        <v>37</v>
      </c>
      <c r="E3" s="29" t="s">
        <v>2</v>
      </c>
      <c r="F3" s="41" t="s">
        <v>3</v>
      </c>
      <c r="G3" s="41" t="s">
        <v>2</v>
      </c>
      <c r="H3" s="41" t="s">
        <v>3</v>
      </c>
      <c r="I3" s="41" t="s">
        <v>2</v>
      </c>
      <c r="J3" s="43" t="s">
        <v>3</v>
      </c>
    </row>
    <row r="4" spans="1:10" x14ac:dyDescent="0.25">
      <c r="A4" s="44" t="s">
        <v>169</v>
      </c>
      <c r="B4" s="31" t="s">
        <v>28</v>
      </c>
      <c r="C4" s="31"/>
      <c r="D4" s="34" t="s">
        <v>38</v>
      </c>
      <c r="E4" s="53">
        <v>9</v>
      </c>
      <c r="F4" s="48">
        <f>E4/$E$39</f>
        <v>1.8828451882845189E-2</v>
      </c>
      <c r="G4" s="53">
        <v>3</v>
      </c>
      <c r="H4" s="48">
        <f>G4/$G$39</f>
        <v>4.4776119402985072E-2</v>
      </c>
      <c r="I4" s="53">
        <v>1</v>
      </c>
      <c r="J4" s="55">
        <f>I4/$I$39</f>
        <v>3.3444816053511705E-3</v>
      </c>
    </row>
    <row r="5" spans="1:10" x14ac:dyDescent="0.25">
      <c r="A5" s="44" t="s">
        <v>170</v>
      </c>
      <c r="B5" s="31" t="s">
        <v>30</v>
      </c>
      <c r="C5" s="31"/>
      <c r="D5" s="34" t="s">
        <v>38</v>
      </c>
      <c r="E5" s="53">
        <v>23</v>
      </c>
      <c r="F5" s="48">
        <f t="shared" ref="F5:F38" si="0">E5/$E$39</f>
        <v>4.8117154811715482E-2</v>
      </c>
      <c r="G5" s="53">
        <v>4</v>
      </c>
      <c r="H5" s="48">
        <f t="shared" ref="H5:H38" si="1">G5/$G$39</f>
        <v>5.9701492537313432E-2</v>
      </c>
      <c r="I5" s="53">
        <v>0</v>
      </c>
      <c r="J5" s="55">
        <f t="shared" ref="J5:J38" si="2">I5/$I$39</f>
        <v>0</v>
      </c>
    </row>
    <row r="6" spans="1:10" x14ac:dyDescent="0.25">
      <c r="A6" s="44" t="s">
        <v>4</v>
      </c>
      <c r="B6" s="31" t="s">
        <v>10</v>
      </c>
      <c r="C6" s="52"/>
      <c r="D6" s="52"/>
      <c r="E6" s="53">
        <v>0</v>
      </c>
      <c r="F6" s="48">
        <f t="shared" si="0"/>
        <v>0</v>
      </c>
      <c r="G6" s="53">
        <v>0</v>
      </c>
      <c r="H6" s="48">
        <f t="shared" si="1"/>
        <v>0</v>
      </c>
      <c r="I6" s="53">
        <v>0</v>
      </c>
      <c r="J6" s="55">
        <f t="shared" si="2"/>
        <v>0</v>
      </c>
    </row>
    <row r="7" spans="1:10" ht="14.1" customHeight="1" x14ac:dyDescent="0.25">
      <c r="A7" s="44" t="s">
        <v>171</v>
      </c>
      <c r="B7" s="31" t="s">
        <v>31</v>
      </c>
      <c r="C7" s="31"/>
      <c r="D7" s="34" t="s">
        <v>38</v>
      </c>
      <c r="E7" s="53">
        <v>4</v>
      </c>
      <c r="F7" s="48">
        <f t="shared" si="0"/>
        <v>8.368200836820083E-3</v>
      </c>
      <c r="G7" s="53">
        <v>0</v>
      </c>
      <c r="H7" s="48">
        <f t="shared" si="1"/>
        <v>0</v>
      </c>
      <c r="I7" s="53">
        <v>3</v>
      </c>
      <c r="J7" s="55">
        <f t="shared" si="2"/>
        <v>1.0033444816053512E-2</v>
      </c>
    </row>
    <row r="8" spans="1:10" ht="14.1" customHeight="1" x14ac:dyDescent="0.25">
      <c r="A8" s="44" t="s">
        <v>153</v>
      </c>
      <c r="B8" s="31" t="s">
        <v>11</v>
      </c>
      <c r="C8" s="31" t="s">
        <v>38</v>
      </c>
      <c r="D8" s="34"/>
      <c r="E8" s="53">
        <v>12</v>
      </c>
      <c r="F8" s="48">
        <f t="shared" si="0"/>
        <v>2.5104602510460251E-2</v>
      </c>
      <c r="G8" s="53">
        <v>1</v>
      </c>
      <c r="H8" s="48">
        <f t="shared" si="1"/>
        <v>1.4925373134328358E-2</v>
      </c>
      <c r="I8" s="53">
        <v>9</v>
      </c>
      <c r="J8" s="55">
        <f t="shared" si="2"/>
        <v>3.0100334448160536E-2</v>
      </c>
    </row>
    <row r="9" spans="1:10" ht="14.1" customHeight="1" x14ac:dyDescent="0.25">
      <c r="A9" s="44" t="s">
        <v>52</v>
      </c>
      <c r="B9" s="31" t="s">
        <v>12</v>
      </c>
      <c r="C9" s="31"/>
      <c r="D9" s="34" t="s">
        <v>38</v>
      </c>
      <c r="E9" s="53">
        <v>29</v>
      </c>
      <c r="F9" s="48">
        <f t="shared" si="0"/>
        <v>6.0669456066945605E-2</v>
      </c>
      <c r="G9" s="53">
        <v>0</v>
      </c>
      <c r="H9" s="48">
        <f t="shared" si="1"/>
        <v>0</v>
      </c>
      <c r="I9" s="53">
        <v>11</v>
      </c>
      <c r="J9" s="55">
        <f t="shared" si="2"/>
        <v>3.678929765886288E-2</v>
      </c>
    </row>
    <row r="10" spans="1:10" ht="14.1" customHeight="1" x14ac:dyDescent="0.25">
      <c r="A10" s="44" t="s">
        <v>53</v>
      </c>
      <c r="B10" s="31" t="s">
        <v>13</v>
      </c>
      <c r="C10" s="31" t="s">
        <v>38</v>
      </c>
      <c r="D10" s="34"/>
      <c r="E10" s="53">
        <v>18</v>
      </c>
      <c r="F10" s="48">
        <f t="shared" si="0"/>
        <v>3.7656903765690378E-2</v>
      </c>
      <c r="G10" s="53">
        <v>1</v>
      </c>
      <c r="H10" s="48">
        <f t="shared" si="1"/>
        <v>1.4925373134328358E-2</v>
      </c>
      <c r="I10" s="53">
        <v>17</v>
      </c>
      <c r="J10" s="55">
        <f t="shared" si="2"/>
        <v>5.6856187290969896E-2</v>
      </c>
    </row>
    <row r="11" spans="1:10" ht="14.1" customHeight="1" x14ac:dyDescent="0.25">
      <c r="A11" s="44" t="s">
        <v>154</v>
      </c>
      <c r="B11" s="31" t="s">
        <v>14</v>
      </c>
      <c r="C11" s="31" t="s">
        <v>38</v>
      </c>
      <c r="D11" s="34"/>
      <c r="E11" s="53">
        <v>42</v>
      </c>
      <c r="F11" s="48">
        <f t="shared" si="0"/>
        <v>8.7866108786610872E-2</v>
      </c>
      <c r="G11" s="53">
        <v>1</v>
      </c>
      <c r="H11" s="48">
        <f t="shared" si="1"/>
        <v>1.4925373134328358E-2</v>
      </c>
      <c r="I11" s="53">
        <v>40</v>
      </c>
      <c r="J11" s="55">
        <f t="shared" si="2"/>
        <v>0.13377926421404682</v>
      </c>
    </row>
    <row r="12" spans="1:10" ht="14.1" customHeight="1" x14ac:dyDescent="0.25">
      <c r="A12" s="44" t="s">
        <v>43</v>
      </c>
      <c r="B12" s="31" t="s">
        <v>15</v>
      </c>
      <c r="C12" s="31" t="s">
        <v>38</v>
      </c>
      <c r="D12" s="34"/>
      <c r="E12" s="53">
        <v>30</v>
      </c>
      <c r="F12" s="48">
        <f t="shared" si="0"/>
        <v>6.2761506276150625E-2</v>
      </c>
      <c r="G12" s="53">
        <v>1</v>
      </c>
      <c r="H12" s="48">
        <f t="shared" si="1"/>
        <v>1.4925373134328358E-2</v>
      </c>
      <c r="I12" s="53">
        <v>26</v>
      </c>
      <c r="J12" s="55">
        <f t="shared" si="2"/>
        <v>8.6956521739130432E-2</v>
      </c>
    </row>
    <row r="13" spans="1:10" ht="14.1" customHeight="1" x14ac:dyDescent="0.25">
      <c r="A13" s="44" t="s">
        <v>155</v>
      </c>
      <c r="B13" s="31" t="s">
        <v>33</v>
      </c>
      <c r="C13" s="31" t="s">
        <v>38</v>
      </c>
      <c r="D13" s="34"/>
      <c r="E13" s="53">
        <v>2</v>
      </c>
      <c r="F13" s="48">
        <f t="shared" si="0"/>
        <v>4.1841004184100415E-3</v>
      </c>
      <c r="G13" s="53">
        <v>0</v>
      </c>
      <c r="H13" s="48">
        <f t="shared" si="1"/>
        <v>0</v>
      </c>
      <c r="I13" s="53">
        <v>2</v>
      </c>
      <c r="J13" s="55">
        <f t="shared" si="2"/>
        <v>6.688963210702341E-3</v>
      </c>
    </row>
    <row r="14" spans="1:10" ht="14.1" customHeight="1" x14ac:dyDescent="0.25">
      <c r="A14" s="44" t="s">
        <v>40</v>
      </c>
      <c r="B14" s="31" t="s">
        <v>16</v>
      </c>
      <c r="C14" s="31" t="s">
        <v>38</v>
      </c>
      <c r="D14" s="34"/>
      <c r="E14" s="53">
        <v>34</v>
      </c>
      <c r="F14" s="48">
        <f t="shared" si="0"/>
        <v>7.1129707112970716E-2</v>
      </c>
      <c r="G14" s="53">
        <v>2</v>
      </c>
      <c r="H14" s="48">
        <f t="shared" si="1"/>
        <v>2.9850746268656716E-2</v>
      </c>
      <c r="I14" s="53">
        <v>32</v>
      </c>
      <c r="J14" s="55">
        <f t="shared" si="2"/>
        <v>0.10702341137123746</v>
      </c>
    </row>
    <row r="15" spans="1:10" ht="14.1" customHeight="1" x14ac:dyDescent="0.25">
      <c r="A15" s="44" t="s">
        <v>156</v>
      </c>
      <c r="B15" s="31" t="s">
        <v>17</v>
      </c>
      <c r="C15" s="31" t="s">
        <v>38</v>
      </c>
      <c r="D15" s="34"/>
      <c r="E15" s="53">
        <v>42</v>
      </c>
      <c r="F15" s="48">
        <f t="shared" si="0"/>
        <v>8.7866108786610872E-2</v>
      </c>
      <c r="G15" s="53">
        <v>0</v>
      </c>
      <c r="H15" s="48">
        <f t="shared" si="1"/>
        <v>0</v>
      </c>
      <c r="I15" s="53">
        <v>39</v>
      </c>
      <c r="J15" s="55">
        <f t="shared" si="2"/>
        <v>0.13043478260869565</v>
      </c>
    </row>
    <row r="16" spans="1:10" ht="14.1" customHeight="1" x14ac:dyDescent="0.25">
      <c r="A16" s="44" t="s">
        <v>157</v>
      </c>
      <c r="B16" s="31" t="s">
        <v>34</v>
      </c>
      <c r="C16" s="31"/>
      <c r="D16" s="34" t="s">
        <v>38</v>
      </c>
      <c r="E16" s="53">
        <v>23</v>
      </c>
      <c r="F16" s="48">
        <f t="shared" si="0"/>
        <v>4.8117154811715482E-2</v>
      </c>
      <c r="G16" s="53">
        <v>8</v>
      </c>
      <c r="H16" s="48">
        <f t="shared" si="1"/>
        <v>0.11940298507462686</v>
      </c>
      <c r="I16" s="53">
        <v>9</v>
      </c>
      <c r="J16" s="55">
        <f t="shared" si="2"/>
        <v>3.0100334448160536E-2</v>
      </c>
    </row>
    <row r="17" spans="1:10" ht="14.1" customHeight="1" x14ac:dyDescent="0.25">
      <c r="A17" s="44" t="s">
        <v>46</v>
      </c>
      <c r="B17" s="31" t="s">
        <v>18</v>
      </c>
      <c r="C17" s="31"/>
      <c r="D17" s="34" t="s">
        <v>38</v>
      </c>
      <c r="E17" s="53">
        <v>17</v>
      </c>
      <c r="F17" s="48">
        <f t="shared" si="0"/>
        <v>3.5564853556485358E-2</v>
      </c>
      <c r="G17" s="53">
        <v>3</v>
      </c>
      <c r="H17" s="48">
        <f t="shared" si="1"/>
        <v>4.4776119402985072E-2</v>
      </c>
      <c r="I17" s="53">
        <v>11</v>
      </c>
      <c r="J17" s="55">
        <f t="shared" si="2"/>
        <v>3.678929765886288E-2</v>
      </c>
    </row>
    <row r="18" spans="1:10" ht="14.1" customHeight="1" x14ac:dyDescent="0.25">
      <c r="A18" s="44" t="s">
        <v>112</v>
      </c>
      <c r="B18" s="31" t="s">
        <v>19</v>
      </c>
      <c r="C18" s="31"/>
      <c r="D18" s="34" t="s">
        <v>38</v>
      </c>
      <c r="E18" s="53">
        <v>4</v>
      </c>
      <c r="F18" s="48">
        <f t="shared" si="0"/>
        <v>8.368200836820083E-3</v>
      </c>
      <c r="G18" s="53">
        <v>0</v>
      </c>
      <c r="H18" s="48">
        <f t="shared" si="1"/>
        <v>0</v>
      </c>
      <c r="I18" s="53">
        <v>4</v>
      </c>
      <c r="J18" s="55">
        <f t="shared" si="2"/>
        <v>1.3377926421404682E-2</v>
      </c>
    </row>
    <row r="19" spans="1:10" ht="14.1" customHeight="1" x14ac:dyDescent="0.25">
      <c r="A19" s="44" t="s">
        <v>56</v>
      </c>
      <c r="B19" s="31" t="s">
        <v>39</v>
      </c>
      <c r="C19" s="31" t="s">
        <v>38</v>
      </c>
      <c r="D19" s="34"/>
      <c r="E19" s="53">
        <v>7</v>
      </c>
      <c r="F19" s="48">
        <f t="shared" si="0"/>
        <v>1.4644351464435146E-2</v>
      </c>
      <c r="G19" s="53">
        <v>0</v>
      </c>
      <c r="H19" s="48">
        <f t="shared" si="1"/>
        <v>0</v>
      </c>
      <c r="I19" s="53">
        <v>6</v>
      </c>
      <c r="J19" s="55">
        <f t="shared" si="2"/>
        <v>2.0066889632107024E-2</v>
      </c>
    </row>
    <row r="20" spans="1:10" ht="14.1" customHeight="1" x14ac:dyDescent="0.25">
      <c r="A20" s="44" t="s">
        <v>57</v>
      </c>
      <c r="B20" s="31" t="s">
        <v>20</v>
      </c>
      <c r="C20" s="31" t="s">
        <v>38</v>
      </c>
      <c r="D20" s="34"/>
      <c r="E20" s="53">
        <v>16</v>
      </c>
      <c r="F20" s="48">
        <f t="shared" si="0"/>
        <v>3.3472803347280332E-2</v>
      </c>
      <c r="G20" s="53">
        <v>0</v>
      </c>
      <c r="H20" s="48">
        <f t="shared" si="1"/>
        <v>0</v>
      </c>
      <c r="I20" s="53">
        <v>13</v>
      </c>
      <c r="J20" s="55">
        <f t="shared" si="2"/>
        <v>4.3478260869565216E-2</v>
      </c>
    </row>
    <row r="21" spans="1:10" ht="14.1" customHeight="1" x14ac:dyDescent="0.25">
      <c r="A21" s="44" t="s">
        <v>158</v>
      </c>
      <c r="B21" s="31" t="s">
        <v>21</v>
      </c>
      <c r="C21" s="31"/>
      <c r="D21" s="34" t="s">
        <v>38</v>
      </c>
      <c r="E21" s="53">
        <v>6</v>
      </c>
      <c r="F21" s="48">
        <f t="shared" si="0"/>
        <v>1.2552301255230125E-2</v>
      </c>
      <c r="G21" s="53">
        <v>0</v>
      </c>
      <c r="H21" s="48">
        <f t="shared" si="1"/>
        <v>0</v>
      </c>
      <c r="I21" s="53">
        <v>4</v>
      </c>
      <c r="J21" s="55">
        <f t="shared" si="2"/>
        <v>1.3377926421404682E-2</v>
      </c>
    </row>
    <row r="22" spans="1:10" ht="14.1" customHeight="1" x14ac:dyDescent="0.25">
      <c r="A22" s="44" t="s">
        <v>142</v>
      </c>
      <c r="B22" s="31" t="s">
        <v>67</v>
      </c>
      <c r="C22" s="31" t="s">
        <v>38</v>
      </c>
      <c r="D22" s="34"/>
      <c r="E22" s="53">
        <v>8</v>
      </c>
      <c r="F22" s="48">
        <f t="shared" si="0"/>
        <v>1.6736401673640166E-2</v>
      </c>
      <c r="G22" s="53">
        <v>2</v>
      </c>
      <c r="H22" s="48">
        <f t="shared" si="1"/>
        <v>2.9850746268656716E-2</v>
      </c>
      <c r="I22" s="53">
        <v>4</v>
      </c>
      <c r="J22" s="55">
        <f t="shared" si="2"/>
        <v>1.3377926421404682E-2</v>
      </c>
    </row>
    <row r="23" spans="1:10" ht="14.1" customHeight="1" x14ac:dyDescent="0.25">
      <c r="A23" s="44" t="s">
        <v>160</v>
      </c>
      <c r="B23" s="31" t="s">
        <v>69</v>
      </c>
      <c r="C23" s="31" t="s">
        <v>38</v>
      </c>
      <c r="D23" s="34"/>
      <c r="E23" s="53">
        <v>7</v>
      </c>
      <c r="F23" s="48">
        <f t="shared" si="0"/>
        <v>1.4644351464435146E-2</v>
      </c>
      <c r="G23" s="53">
        <v>2</v>
      </c>
      <c r="H23" s="48">
        <f t="shared" si="1"/>
        <v>2.9850746268656716E-2</v>
      </c>
      <c r="I23" s="53">
        <v>3</v>
      </c>
      <c r="J23" s="55">
        <f t="shared" si="2"/>
        <v>1.0033444816053512E-2</v>
      </c>
    </row>
    <row r="24" spans="1:10" ht="14.1" customHeight="1" x14ac:dyDescent="0.25">
      <c r="A24" s="44" t="s">
        <v>164</v>
      </c>
      <c r="B24" s="31" t="s">
        <v>71</v>
      </c>
      <c r="C24" s="31" t="s">
        <v>38</v>
      </c>
      <c r="D24" s="34"/>
      <c r="E24" s="53">
        <v>8</v>
      </c>
      <c r="F24" s="48">
        <f t="shared" si="0"/>
        <v>1.6736401673640166E-2</v>
      </c>
      <c r="G24" s="53">
        <v>1</v>
      </c>
      <c r="H24" s="48">
        <f t="shared" si="1"/>
        <v>1.4925373134328358E-2</v>
      </c>
      <c r="I24" s="53">
        <v>4</v>
      </c>
      <c r="J24" s="55">
        <f t="shared" si="2"/>
        <v>1.3377926421404682E-2</v>
      </c>
    </row>
    <row r="25" spans="1:10" ht="14.1" customHeight="1" x14ac:dyDescent="0.25">
      <c r="A25" s="44" t="s">
        <v>165</v>
      </c>
      <c r="B25" s="31" t="s">
        <v>79</v>
      </c>
      <c r="C25" s="31" t="s">
        <v>38</v>
      </c>
      <c r="D25" s="34"/>
      <c r="E25" s="53">
        <v>1</v>
      </c>
      <c r="F25" s="48">
        <f t="shared" si="0"/>
        <v>2.0920502092050207E-3</v>
      </c>
      <c r="G25" s="53">
        <v>1</v>
      </c>
      <c r="H25" s="48">
        <f t="shared" si="1"/>
        <v>1.4925373134328358E-2</v>
      </c>
      <c r="I25" s="53">
        <v>0</v>
      </c>
      <c r="J25" s="55">
        <f t="shared" si="2"/>
        <v>0</v>
      </c>
    </row>
    <row r="26" spans="1:10" ht="14.1" customHeight="1" x14ac:dyDescent="0.25">
      <c r="A26" s="44" t="s">
        <v>166</v>
      </c>
      <c r="B26" s="31" t="s">
        <v>80</v>
      </c>
      <c r="C26" s="31" t="s">
        <v>38</v>
      </c>
      <c r="D26" s="34"/>
      <c r="E26" s="53">
        <v>11</v>
      </c>
      <c r="F26" s="48">
        <f t="shared" si="0"/>
        <v>2.3012552301255231E-2</v>
      </c>
      <c r="G26" s="53">
        <v>4</v>
      </c>
      <c r="H26" s="48">
        <f t="shared" si="1"/>
        <v>5.9701492537313432E-2</v>
      </c>
      <c r="I26" s="53">
        <v>3</v>
      </c>
      <c r="J26" s="55">
        <f t="shared" si="2"/>
        <v>1.0033444816053512E-2</v>
      </c>
    </row>
    <row r="27" spans="1:10" ht="14.1" customHeight="1" x14ac:dyDescent="0.25">
      <c r="A27" s="44" t="s">
        <v>167</v>
      </c>
      <c r="B27" s="31" t="s">
        <v>65</v>
      </c>
      <c r="C27" s="31" t="s">
        <v>38</v>
      </c>
      <c r="D27" s="34"/>
      <c r="E27" s="53">
        <v>3</v>
      </c>
      <c r="F27" s="48">
        <f t="shared" si="0"/>
        <v>6.2761506276150627E-3</v>
      </c>
      <c r="G27" s="53">
        <v>1</v>
      </c>
      <c r="H27" s="48">
        <f t="shared" si="1"/>
        <v>1.4925373134328358E-2</v>
      </c>
      <c r="I27" s="53">
        <v>3</v>
      </c>
      <c r="J27" s="55">
        <f t="shared" si="2"/>
        <v>1.0033444816053512E-2</v>
      </c>
    </row>
    <row r="28" spans="1:10" ht="14.1" customHeight="1" x14ac:dyDescent="0.25">
      <c r="A28" s="44" t="s">
        <v>161</v>
      </c>
      <c r="B28" s="31" t="s">
        <v>110</v>
      </c>
      <c r="C28" s="31" t="s">
        <v>38</v>
      </c>
      <c r="D28" s="34"/>
      <c r="E28" s="53">
        <v>11</v>
      </c>
      <c r="F28" s="48">
        <f t="shared" si="0"/>
        <v>2.3012552301255231E-2</v>
      </c>
      <c r="G28" s="53">
        <v>5</v>
      </c>
      <c r="H28" s="48">
        <f t="shared" si="1"/>
        <v>7.4626865671641784E-2</v>
      </c>
      <c r="I28" s="53">
        <v>3</v>
      </c>
      <c r="J28" s="55">
        <f t="shared" si="2"/>
        <v>1.0033444816053512E-2</v>
      </c>
    </row>
    <row r="29" spans="1:10" ht="14.1" customHeight="1" x14ac:dyDescent="0.25">
      <c r="A29" s="44" t="s">
        <v>176</v>
      </c>
      <c r="B29" s="31" t="s">
        <v>87</v>
      </c>
      <c r="C29" s="31" t="s">
        <v>38</v>
      </c>
      <c r="D29" s="34"/>
      <c r="E29" s="53">
        <v>11</v>
      </c>
      <c r="F29" s="48">
        <f t="shared" si="0"/>
        <v>2.3012552301255231E-2</v>
      </c>
      <c r="G29" s="53">
        <v>5</v>
      </c>
      <c r="H29" s="48">
        <f t="shared" si="1"/>
        <v>7.4626865671641784E-2</v>
      </c>
      <c r="I29" s="53">
        <v>6</v>
      </c>
      <c r="J29" s="55">
        <f t="shared" si="2"/>
        <v>2.0066889632107024E-2</v>
      </c>
    </row>
    <row r="30" spans="1:10" ht="14.1" customHeight="1" x14ac:dyDescent="0.25">
      <c r="A30" s="44" t="s">
        <v>162</v>
      </c>
      <c r="B30" s="31" t="s">
        <v>81</v>
      </c>
      <c r="C30" s="31" t="s">
        <v>38</v>
      </c>
      <c r="D30" s="34"/>
      <c r="E30" s="53">
        <v>14</v>
      </c>
      <c r="F30" s="48">
        <f t="shared" si="0"/>
        <v>2.9288702928870293E-2</v>
      </c>
      <c r="G30" s="53">
        <v>7</v>
      </c>
      <c r="H30" s="48">
        <f t="shared" si="1"/>
        <v>0.1044776119402985</v>
      </c>
      <c r="I30" s="53">
        <v>4</v>
      </c>
      <c r="J30" s="55">
        <f t="shared" si="2"/>
        <v>1.3377926421404682E-2</v>
      </c>
    </row>
    <row r="31" spans="1:10" ht="14.1" customHeight="1" x14ac:dyDescent="0.25">
      <c r="A31" s="44" t="s">
        <v>163</v>
      </c>
      <c r="B31" s="31" t="s">
        <v>82</v>
      </c>
      <c r="C31" s="31" t="s">
        <v>38</v>
      </c>
      <c r="D31" s="34"/>
      <c r="E31" s="53">
        <v>11</v>
      </c>
      <c r="F31" s="48">
        <f t="shared" si="0"/>
        <v>2.3012552301255231E-2</v>
      </c>
      <c r="G31" s="53">
        <v>3</v>
      </c>
      <c r="H31" s="48">
        <f t="shared" si="1"/>
        <v>4.4776119402985072E-2</v>
      </c>
      <c r="I31" s="53">
        <v>4</v>
      </c>
      <c r="J31" s="55">
        <f t="shared" si="2"/>
        <v>1.3377926421404682E-2</v>
      </c>
    </row>
    <row r="32" spans="1:10" ht="14.1" customHeight="1" x14ac:dyDescent="0.25">
      <c r="A32" s="44" t="s">
        <v>159</v>
      </c>
      <c r="B32" s="31" t="s">
        <v>83</v>
      </c>
      <c r="C32" s="31" t="s">
        <v>38</v>
      </c>
      <c r="D32" s="34"/>
      <c r="E32" s="53">
        <v>10</v>
      </c>
      <c r="F32" s="48">
        <f t="shared" si="0"/>
        <v>2.0920502092050208E-2</v>
      </c>
      <c r="G32" s="53">
        <v>4</v>
      </c>
      <c r="H32" s="48">
        <f t="shared" si="1"/>
        <v>5.9701492537313432E-2</v>
      </c>
      <c r="I32" s="53">
        <v>2</v>
      </c>
      <c r="J32" s="55">
        <f t="shared" si="2"/>
        <v>6.688963210702341E-3</v>
      </c>
    </row>
    <row r="33" spans="1:10" ht="14.1" customHeight="1" x14ac:dyDescent="0.25">
      <c r="A33" s="44" t="s">
        <v>173</v>
      </c>
      <c r="B33" s="31" t="s">
        <v>29</v>
      </c>
      <c r="C33" s="31"/>
      <c r="D33" s="34" t="s">
        <v>38</v>
      </c>
      <c r="E33" s="53">
        <v>11</v>
      </c>
      <c r="F33" s="48">
        <f t="shared" si="0"/>
        <v>2.3012552301255231E-2</v>
      </c>
      <c r="G33" s="53">
        <v>2</v>
      </c>
      <c r="H33" s="48">
        <f t="shared" si="1"/>
        <v>2.9850746268656716E-2</v>
      </c>
      <c r="I33" s="53">
        <v>3</v>
      </c>
      <c r="J33" s="55">
        <f t="shared" si="2"/>
        <v>1.0033444816053512E-2</v>
      </c>
    </row>
    <row r="34" spans="1:10" ht="14.1" customHeight="1" x14ac:dyDescent="0.25">
      <c r="A34" s="44" t="s">
        <v>172</v>
      </c>
      <c r="B34" s="31" t="s">
        <v>32</v>
      </c>
      <c r="C34" s="31"/>
      <c r="D34" s="34" t="s">
        <v>38</v>
      </c>
      <c r="E34" s="53">
        <v>4</v>
      </c>
      <c r="F34" s="48">
        <f t="shared" si="0"/>
        <v>8.368200836820083E-3</v>
      </c>
      <c r="G34" s="53">
        <v>0</v>
      </c>
      <c r="H34" s="48">
        <f t="shared" si="1"/>
        <v>0</v>
      </c>
      <c r="I34" s="53">
        <v>3</v>
      </c>
      <c r="J34" s="55">
        <f t="shared" si="2"/>
        <v>1.0033444816053512E-2</v>
      </c>
    </row>
    <row r="35" spans="1:10" ht="14.1" customHeight="1" x14ac:dyDescent="0.25">
      <c r="A35" s="44" t="s">
        <v>168</v>
      </c>
      <c r="B35" s="31" t="s">
        <v>23</v>
      </c>
      <c r="C35" s="31"/>
      <c r="D35" s="34" t="s">
        <v>38</v>
      </c>
      <c r="E35" s="53">
        <v>18</v>
      </c>
      <c r="F35" s="48">
        <f t="shared" si="0"/>
        <v>3.7656903765690378E-2</v>
      </c>
      <c r="G35" s="53">
        <v>2</v>
      </c>
      <c r="H35" s="48">
        <f t="shared" si="1"/>
        <v>2.9850746268656716E-2</v>
      </c>
      <c r="I35" s="53">
        <v>8</v>
      </c>
      <c r="J35" s="55">
        <f t="shared" si="2"/>
        <v>2.6755852842809364E-2</v>
      </c>
    </row>
    <row r="36" spans="1:10" ht="14.1" customHeight="1" x14ac:dyDescent="0.25">
      <c r="A36" s="44" t="s">
        <v>5</v>
      </c>
      <c r="B36" s="31" t="s">
        <v>24</v>
      </c>
      <c r="C36" s="31"/>
      <c r="D36" s="34" t="s">
        <v>38</v>
      </c>
      <c r="E36" s="53">
        <v>27</v>
      </c>
      <c r="F36" s="48">
        <f t="shared" si="0"/>
        <v>5.6485355648535567E-2</v>
      </c>
      <c r="G36" s="53">
        <v>4</v>
      </c>
      <c r="H36" s="48">
        <f t="shared" si="1"/>
        <v>5.9701492537313432E-2</v>
      </c>
      <c r="I36" s="53">
        <v>17</v>
      </c>
      <c r="J36" s="55">
        <f t="shared" si="2"/>
        <v>5.6856187290969896E-2</v>
      </c>
    </row>
    <row r="37" spans="1:10" ht="14.1" customHeight="1" x14ac:dyDescent="0.25">
      <c r="A37" s="44" t="s">
        <v>6</v>
      </c>
      <c r="B37" s="31" t="s">
        <v>25</v>
      </c>
      <c r="C37" s="31"/>
      <c r="D37" s="34"/>
      <c r="E37" s="53">
        <v>5</v>
      </c>
      <c r="F37" s="48">
        <f t="shared" si="0"/>
        <v>1.0460251046025104E-2</v>
      </c>
      <c r="G37" s="53">
        <v>0</v>
      </c>
      <c r="H37" s="48">
        <f t="shared" si="1"/>
        <v>0</v>
      </c>
      <c r="I37" s="53">
        <v>5</v>
      </c>
      <c r="J37" s="55">
        <f t="shared" si="2"/>
        <v>1.6722408026755852E-2</v>
      </c>
    </row>
    <row r="38" spans="1:10" ht="14.1" customHeight="1" x14ac:dyDescent="0.25">
      <c r="A38" s="44" t="s">
        <v>85</v>
      </c>
      <c r="B38" s="31" t="s">
        <v>84</v>
      </c>
      <c r="C38" s="31"/>
      <c r="D38" s="34" t="s">
        <v>38</v>
      </c>
      <c r="E38" s="53">
        <v>0</v>
      </c>
      <c r="F38" s="48">
        <f t="shared" si="0"/>
        <v>0</v>
      </c>
      <c r="G38" s="53">
        <v>0</v>
      </c>
      <c r="H38" s="48">
        <f t="shared" si="1"/>
        <v>0</v>
      </c>
      <c r="I38" s="53">
        <v>0</v>
      </c>
      <c r="J38" s="55">
        <f t="shared" si="2"/>
        <v>0</v>
      </c>
    </row>
    <row r="39" spans="1:10" x14ac:dyDescent="0.25">
      <c r="A39" s="70" t="s">
        <v>7</v>
      </c>
      <c r="B39" s="70"/>
      <c r="C39" s="36">
        <f>COUNTA(C4:C38)</f>
        <v>20</v>
      </c>
      <c r="D39" s="42">
        <f>COUNTA(D4:D38)</f>
        <v>13</v>
      </c>
      <c r="E39" s="36">
        <f>SUM(E4:E38)</f>
        <v>478</v>
      </c>
      <c r="F39" s="54">
        <f t="shared" ref="F39:J39" si="3">SUM(F4:F38)</f>
        <v>0.99999999999999989</v>
      </c>
      <c r="G39" s="36">
        <f>SUM(G4:G38)</f>
        <v>67</v>
      </c>
      <c r="H39" s="54">
        <f t="shared" si="3"/>
        <v>0.99999999999999978</v>
      </c>
      <c r="I39" s="36">
        <f>SUM(I4:I38)</f>
        <v>299</v>
      </c>
      <c r="J39" s="56">
        <f t="shared" si="3"/>
        <v>0.99999999999999967</v>
      </c>
    </row>
    <row r="40" spans="1:10" x14ac:dyDescent="0.25">
      <c r="A40" s="58" t="s">
        <v>72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75" thickBot="1" x14ac:dyDescent="0.3">
      <c r="A41" s="58" t="s">
        <v>9</v>
      </c>
      <c r="B41" s="58"/>
      <c r="C41" s="58"/>
      <c r="D41" s="58"/>
      <c r="E41" s="58"/>
      <c r="F41" s="58"/>
      <c r="G41" s="58"/>
      <c r="H41" s="58"/>
      <c r="I41" s="58"/>
      <c r="J41" s="58"/>
    </row>
    <row r="42" spans="1:10" ht="37.5" customHeight="1" thickBot="1" x14ac:dyDescent="0.3">
      <c r="A42" s="59" t="s">
        <v>177</v>
      </c>
      <c r="B42" s="60"/>
      <c r="C42" s="60"/>
      <c r="D42" s="60"/>
      <c r="E42" s="60"/>
      <c r="F42" s="60"/>
      <c r="G42" s="60"/>
      <c r="H42" s="60"/>
      <c r="I42" s="60"/>
      <c r="J42" s="60"/>
    </row>
    <row r="44" spans="1:10" x14ac:dyDescent="0.25">
      <c r="A44" s="19"/>
      <c r="B44" s="20"/>
    </row>
    <row r="45" spans="1:10" x14ac:dyDescent="0.25">
      <c r="A45" s="19" t="s">
        <v>49</v>
      </c>
      <c r="B45" s="20">
        <f>SUMIF(D4:D38,D4,E4:E38)</f>
        <v>175</v>
      </c>
    </row>
    <row r="46" spans="1:10" x14ac:dyDescent="0.25">
      <c r="A46" s="19" t="s">
        <v>50</v>
      </c>
      <c r="B46" s="20">
        <f>SUMIF(C4:C38,D4,E4:E38)</f>
        <v>298</v>
      </c>
      <c r="C46" s="18"/>
    </row>
    <row r="47" spans="1:10" x14ac:dyDescent="0.25">
      <c r="A47" s="19" t="s">
        <v>86</v>
      </c>
      <c r="B47" s="27">
        <f>E37</f>
        <v>5</v>
      </c>
      <c r="C47" s="18">
        <f>SUM(B44:B47)</f>
        <v>478</v>
      </c>
    </row>
  </sheetData>
  <sortState ref="A4:J38">
    <sortCondition ref="A4"/>
  </sortState>
  <mergeCells count="11">
    <mergeCell ref="A39:B39"/>
    <mergeCell ref="A40:J40"/>
    <mergeCell ref="A41:J41"/>
    <mergeCell ref="A42:J42"/>
    <mergeCell ref="A1:J1"/>
    <mergeCell ref="A2:A3"/>
    <mergeCell ref="B2:B3"/>
    <mergeCell ref="C2:D2"/>
    <mergeCell ref="E2:F2"/>
    <mergeCell ref="G2:H2"/>
    <mergeCell ref="I2:J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Cláudio Cherem</cp:lastModifiedBy>
  <cp:lastPrinted>2019-04-12T17:16:28Z</cp:lastPrinted>
  <dcterms:created xsi:type="dcterms:W3CDTF">2013-04-15T20:33:19Z</dcterms:created>
  <dcterms:modified xsi:type="dcterms:W3CDTF">2019-08-01T18:57:11Z</dcterms:modified>
</cp:coreProperties>
</file>