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680" yWindow="-120" windowWidth="29040" windowHeight="11760" tabRatio="547" firstSheet="2" activeTab="10"/>
  </bookViews>
  <sheets>
    <sheet name="JANEIRO" sheetId="57" r:id="rId1"/>
    <sheet name="FEVEREIRO" sheetId="58" r:id="rId2"/>
    <sheet name="MARÇO" sheetId="59" r:id="rId3"/>
    <sheet name="ABRIL" sheetId="60" r:id="rId4"/>
    <sheet name="MAIO" sheetId="61" r:id="rId5"/>
    <sheet name="JUNHO" sheetId="62" r:id="rId6"/>
    <sheet name="JULHO" sheetId="63" r:id="rId7"/>
    <sheet name="AGOSTO" sheetId="64" r:id="rId8"/>
    <sheet name="SETEMBRO" sheetId="65" r:id="rId9"/>
    <sheet name="OUTUBRO" sheetId="66" r:id="rId10"/>
    <sheet name="NOVEMBRO" sheetId="67" r:id="rId11"/>
  </sheets>
  <definedNames>
    <definedName name="_xlnm._FilterDatabase" localSheetId="10" hidden="1">NOVEMBRO!$J$3:$K$34</definedName>
    <definedName name="_xlnm._FilterDatabase" localSheetId="9" hidden="1">OUTUBRO!$J$3:$K$35</definedName>
    <definedName name="_xlnm._FilterDatabase" localSheetId="8" hidden="1">SETEMBRO!$J$3:$K$34</definedName>
  </definedNames>
  <calcPr calcId="125725"/>
</workbook>
</file>

<file path=xl/calcChain.xml><?xml version="1.0" encoding="utf-8"?>
<calcChain xmlns="http://schemas.openxmlformats.org/spreadsheetml/2006/main">
  <c r="C41" i="67"/>
  <c r="C40"/>
  <c r="F34"/>
  <c r="G31" s="1"/>
  <c r="D34"/>
  <c r="E33" s="1"/>
  <c r="F35" i="66"/>
  <c r="G34" s="1"/>
  <c r="D35"/>
  <c r="E4" s="1"/>
  <c r="C42"/>
  <c r="C41"/>
  <c r="C42" i="65"/>
  <c r="C41"/>
  <c r="G19" i="67" l="1"/>
  <c r="G26"/>
  <c r="G30"/>
  <c r="G5"/>
  <c r="G9"/>
  <c r="G16"/>
  <c r="G4"/>
  <c r="G14"/>
  <c r="G25"/>
  <c r="G10"/>
  <c r="G21"/>
  <c r="G32"/>
  <c r="G3"/>
  <c r="G8"/>
  <c r="G13"/>
  <c r="G18"/>
  <c r="G24"/>
  <c r="G29"/>
  <c r="G6"/>
  <c r="G11"/>
  <c r="G17"/>
  <c r="G22"/>
  <c r="G27"/>
  <c r="G33"/>
  <c r="E3"/>
  <c r="E18"/>
  <c r="E5"/>
  <c r="E8"/>
  <c r="E14"/>
  <c r="E20"/>
  <c r="E24"/>
  <c r="E30"/>
  <c r="E7"/>
  <c r="E10"/>
  <c r="E26"/>
  <c r="E12"/>
  <c r="E16"/>
  <c r="E22"/>
  <c r="E28"/>
  <c r="E32"/>
  <c r="G7"/>
  <c r="G12"/>
  <c r="G15"/>
  <c r="G20"/>
  <c r="G23"/>
  <c r="G28"/>
  <c r="E4"/>
  <c r="E6"/>
  <c r="E9"/>
  <c r="E11"/>
  <c r="E13"/>
  <c r="E15"/>
  <c r="E17"/>
  <c r="E19"/>
  <c r="E21"/>
  <c r="E23"/>
  <c r="E25"/>
  <c r="E27"/>
  <c r="E29"/>
  <c r="E31"/>
  <c r="E25" i="66"/>
  <c r="E34"/>
  <c r="E29"/>
  <c r="E13"/>
  <c r="E30"/>
  <c r="E17"/>
  <c r="E9"/>
  <c r="E33"/>
  <c r="E21"/>
  <c r="E5"/>
  <c r="E26"/>
  <c r="E22"/>
  <c r="E18"/>
  <c r="E14"/>
  <c r="E10"/>
  <c r="E6"/>
  <c r="E31"/>
  <c r="E27"/>
  <c r="E23"/>
  <c r="E19"/>
  <c r="E15"/>
  <c r="E11"/>
  <c r="E7"/>
  <c r="E32"/>
  <c r="E28"/>
  <c r="E24"/>
  <c r="E20"/>
  <c r="E16"/>
  <c r="E12"/>
  <c r="E8"/>
  <c r="G33"/>
  <c r="G10"/>
  <c r="G18"/>
  <c r="G26"/>
  <c r="G8"/>
  <c r="G16"/>
  <c r="G24"/>
  <c r="G32"/>
  <c r="G6"/>
  <c r="G14"/>
  <c r="G22"/>
  <c r="G30"/>
  <c r="G4"/>
  <c r="G12"/>
  <c r="G20"/>
  <c r="G28"/>
  <c r="G3"/>
  <c r="G5"/>
  <c r="G7"/>
  <c r="G9"/>
  <c r="G11"/>
  <c r="G13"/>
  <c r="G15"/>
  <c r="G17"/>
  <c r="G19"/>
  <c r="G21"/>
  <c r="G23"/>
  <c r="G25"/>
  <c r="G27"/>
  <c r="G29"/>
  <c r="G31"/>
  <c r="E3"/>
  <c r="F34" i="65"/>
  <c r="G11" s="1"/>
  <c r="G32"/>
  <c r="D34"/>
  <c r="E33" s="1"/>
  <c r="C42" i="64"/>
  <c r="C41"/>
  <c r="H34"/>
  <c r="I7" s="1"/>
  <c r="F34"/>
  <c r="G4" s="1"/>
  <c r="D34"/>
  <c r="E16" s="1"/>
  <c r="G34" i="67" l="1"/>
  <c r="E34"/>
  <c r="G35" i="66"/>
  <c r="E35"/>
  <c r="G19" i="65"/>
  <c r="G3"/>
  <c r="G4"/>
  <c r="G6"/>
  <c r="G9"/>
  <c r="G12"/>
  <c r="G14"/>
  <c r="G17"/>
  <c r="G20"/>
  <c r="G22"/>
  <c r="G25"/>
  <c r="G28"/>
  <c r="G30"/>
  <c r="G33"/>
  <c r="G31"/>
  <c r="G27"/>
  <c r="G7"/>
  <c r="G15"/>
  <c r="G23"/>
  <c r="G5"/>
  <c r="G8"/>
  <c r="G10"/>
  <c r="G13"/>
  <c r="G16"/>
  <c r="G18"/>
  <c r="G21"/>
  <c r="G24"/>
  <c r="G26"/>
  <c r="G29"/>
  <c r="E22"/>
  <c r="E3"/>
  <c r="E5"/>
  <c r="E14"/>
  <c r="E30"/>
  <c r="E6"/>
  <c r="E13"/>
  <c r="E19"/>
  <c r="E27"/>
  <c r="E32"/>
  <c r="E8"/>
  <c r="E11"/>
  <c r="E16"/>
  <c r="E21"/>
  <c r="E24"/>
  <c r="E29"/>
  <c r="E10"/>
  <c r="E18"/>
  <c r="E26"/>
  <c r="E4"/>
  <c r="E7"/>
  <c r="E9"/>
  <c r="E12"/>
  <c r="E15"/>
  <c r="E17"/>
  <c r="E20"/>
  <c r="E23"/>
  <c r="E25"/>
  <c r="E28"/>
  <c r="E31"/>
  <c r="I20" i="64"/>
  <c r="I4"/>
  <c r="G22"/>
  <c r="G6"/>
  <c r="I33"/>
  <c r="I17"/>
  <c r="I9"/>
  <c r="G29"/>
  <c r="G21"/>
  <c r="G5"/>
  <c r="I32"/>
  <c r="I16"/>
  <c r="G26"/>
  <c r="G18"/>
  <c r="G10"/>
  <c r="G32"/>
  <c r="I29"/>
  <c r="I21"/>
  <c r="I13"/>
  <c r="I5"/>
  <c r="G25"/>
  <c r="G17"/>
  <c r="G9"/>
  <c r="I28"/>
  <c r="I12"/>
  <c r="G30"/>
  <c r="G14"/>
  <c r="I25"/>
  <c r="G13"/>
  <c r="I24"/>
  <c r="I8"/>
  <c r="E13"/>
  <c r="E33"/>
  <c r="E22"/>
  <c r="E4"/>
  <c r="E23"/>
  <c r="E3"/>
  <c r="E11"/>
  <c r="E5"/>
  <c r="E30"/>
  <c r="E25"/>
  <c r="E19"/>
  <c r="G31"/>
  <c r="G27"/>
  <c r="G23"/>
  <c r="G19"/>
  <c r="G15"/>
  <c r="G11"/>
  <c r="G7"/>
  <c r="G33"/>
  <c r="I3"/>
  <c r="I30"/>
  <c r="I26"/>
  <c r="I22"/>
  <c r="I18"/>
  <c r="I14"/>
  <c r="I10"/>
  <c r="I6"/>
  <c r="E8"/>
  <c r="E27"/>
  <c r="E17"/>
  <c r="E15"/>
  <c r="E9"/>
  <c r="E29"/>
  <c r="E18"/>
  <c r="E12"/>
  <c r="E7"/>
  <c r="E31"/>
  <c r="E26"/>
  <c r="E21"/>
  <c r="G3"/>
  <c r="G28"/>
  <c r="G24"/>
  <c r="G20"/>
  <c r="G16"/>
  <c r="G12"/>
  <c r="G8"/>
  <c r="I31"/>
  <c r="I27"/>
  <c r="I23"/>
  <c r="I19"/>
  <c r="I15"/>
  <c r="I11"/>
  <c r="E14"/>
  <c r="E10"/>
  <c r="E6"/>
  <c r="E32"/>
  <c r="E28"/>
  <c r="E24"/>
  <c r="E20"/>
  <c r="B43" i="63"/>
  <c r="G34" i="65" l="1"/>
  <c r="E34"/>
  <c r="I34" i="64"/>
  <c r="E34"/>
  <c r="G34"/>
  <c r="B46" i="62"/>
  <c r="B45"/>
  <c r="B47" i="61"/>
  <c r="B46"/>
  <c r="B45"/>
  <c r="E39" i="62" l="1"/>
  <c r="F5" s="1"/>
  <c r="E39" i="61"/>
  <c r="F18" s="1"/>
  <c r="F8" i="62"/>
  <c r="F12"/>
  <c r="F16"/>
  <c r="F20"/>
  <c r="F24"/>
  <c r="F28"/>
  <c r="F32"/>
  <c r="F35"/>
  <c r="F36"/>
  <c r="F4"/>
  <c r="C39"/>
  <c r="F10" i="61"/>
  <c r="F25"/>
  <c r="F26"/>
  <c r="F34" l="1"/>
  <c r="F33"/>
  <c r="F17"/>
  <c r="F9"/>
  <c r="F7"/>
  <c r="F11"/>
  <c r="F15"/>
  <c r="F19"/>
  <c r="F23"/>
  <c r="F27"/>
  <c r="F31"/>
  <c r="F35"/>
  <c r="F4"/>
  <c r="F8"/>
  <c r="F16"/>
  <c r="F20"/>
  <c r="F24"/>
  <c r="F28"/>
  <c r="F36"/>
  <c r="F12"/>
  <c r="F32"/>
  <c r="F38"/>
  <c r="F30"/>
  <c r="F22"/>
  <c r="F14"/>
  <c r="F6"/>
  <c r="F37"/>
  <c r="F29"/>
  <c r="F21"/>
  <c r="F13"/>
  <c r="F5"/>
  <c r="F11" i="62"/>
  <c r="F38"/>
  <c r="F34"/>
  <c r="F30"/>
  <c r="F22"/>
  <c r="F18"/>
  <c r="F14"/>
  <c r="F10"/>
  <c r="F6"/>
  <c r="F31"/>
  <c r="F27"/>
  <c r="F23"/>
  <c r="F19"/>
  <c r="F15"/>
  <c r="F7"/>
  <c r="F26"/>
  <c r="F37"/>
  <c r="F33"/>
  <c r="F29"/>
  <c r="F25"/>
  <c r="F21"/>
  <c r="F17"/>
  <c r="F13"/>
  <c r="F9"/>
  <c r="B47"/>
  <c r="I39"/>
  <c r="G39"/>
  <c r="D39"/>
  <c r="I39" i="61"/>
  <c r="G39"/>
  <c r="D39"/>
  <c r="C39"/>
  <c r="B47" i="60"/>
  <c r="B46"/>
  <c r="B45"/>
  <c r="B44"/>
  <c r="I39"/>
  <c r="J4" s="1"/>
  <c r="G39"/>
  <c r="H38" s="1"/>
  <c r="E39"/>
  <c r="F38" s="1"/>
  <c r="D39"/>
  <c r="C39"/>
  <c r="B46" i="59"/>
  <c r="B47"/>
  <c r="D39"/>
  <c r="C39"/>
  <c r="B45"/>
  <c r="B44"/>
  <c r="I39"/>
  <c r="J38" s="1"/>
  <c r="G39"/>
  <c r="E39"/>
  <c r="J11" i="61" l="1"/>
  <c r="J8"/>
  <c r="J13"/>
  <c r="J17"/>
  <c r="J21"/>
  <c r="J25"/>
  <c r="J29"/>
  <c r="J33"/>
  <c r="J37"/>
  <c r="J9"/>
  <c r="J14"/>
  <c r="J18"/>
  <c r="J22"/>
  <c r="J26"/>
  <c r="J30"/>
  <c r="J34"/>
  <c r="J38"/>
  <c r="J5"/>
  <c r="J10"/>
  <c r="J19"/>
  <c r="J27"/>
  <c r="J35"/>
  <c r="J12"/>
  <c r="J20"/>
  <c r="J28"/>
  <c r="J36"/>
  <c r="J6"/>
  <c r="J15"/>
  <c r="J23"/>
  <c r="J31"/>
  <c r="J4"/>
  <c r="J7"/>
  <c r="J16"/>
  <c r="J24"/>
  <c r="J32"/>
  <c r="H6" i="62"/>
  <c r="H10"/>
  <c r="H14"/>
  <c r="H18"/>
  <c r="H22"/>
  <c r="H26"/>
  <c r="H30"/>
  <c r="H34"/>
  <c r="H38"/>
  <c r="H36"/>
  <c r="H7"/>
  <c r="H11"/>
  <c r="H15"/>
  <c r="H19"/>
  <c r="H23"/>
  <c r="H27"/>
  <c r="H31"/>
  <c r="H35"/>
  <c r="H4"/>
  <c r="H8"/>
  <c r="H12"/>
  <c r="H16"/>
  <c r="H20"/>
  <c r="H24"/>
  <c r="H28"/>
  <c r="H32"/>
  <c r="H5"/>
  <c r="H21"/>
  <c r="H37"/>
  <c r="H9"/>
  <c r="H25"/>
  <c r="H13"/>
  <c r="H29"/>
  <c r="H17"/>
  <c r="H33"/>
  <c r="H6" i="61"/>
  <c r="H10"/>
  <c r="H14"/>
  <c r="H18"/>
  <c r="H22"/>
  <c r="H26"/>
  <c r="H30"/>
  <c r="H34"/>
  <c r="H38"/>
  <c r="H7"/>
  <c r="H11"/>
  <c r="H15"/>
  <c r="H23"/>
  <c r="H27"/>
  <c r="H31"/>
  <c r="H35"/>
  <c r="H4"/>
  <c r="H19"/>
  <c r="H8"/>
  <c r="H16"/>
  <c r="H24"/>
  <c r="H32"/>
  <c r="H9"/>
  <c r="H17"/>
  <c r="H25"/>
  <c r="H33"/>
  <c r="H12"/>
  <c r="H28"/>
  <c r="H36"/>
  <c r="H5"/>
  <c r="H13"/>
  <c r="H21"/>
  <c r="H29"/>
  <c r="H20"/>
  <c r="H37"/>
  <c r="J5" i="62"/>
  <c r="J39" s="1"/>
  <c r="J9"/>
  <c r="J13"/>
  <c r="J17"/>
  <c r="J21"/>
  <c r="J25"/>
  <c r="J29"/>
  <c r="J33"/>
  <c r="J37"/>
  <c r="J19"/>
  <c r="J6"/>
  <c r="J10"/>
  <c r="J14"/>
  <c r="J18"/>
  <c r="J22"/>
  <c r="J26"/>
  <c r="J30"/>
  <c r="J34"/>
  <c r="J38"/>
  <c r="J7"/>
  <c r="J15"/>
  <c r="J23"/>
  <c r="J27"/>
  <c r="J31"/>
  <c r="J35"/>
  <c r="J4"/>
  <c r="J11"/>
  <c r="J8"/>
  <c r="J24"/>
  <c r="J12"/>
  <c r="J28"/>
  <c r="J16"/>
  <c r="J32"/>
  <c r="J20"/>
  <c r="J36"/>
  <c r="F39"/>
  <c r="C47"/>
  <c r="F39" i="61"/>
  <c r="C47"/>
  <c r="J39" i="60"/>
  <c r="J38"/>
  <c r="F4"/>
  <c r="F39" s="1"/>
  <c r="C47"/>
  <c r="H4"/>
  <c r="H39" s="1"/>
  <c r="J4" i="59"/>
  <c r="H38"/>
  <c r="C47"/>
  <c r="F38"/>
  <c r="H4"/>
  <c r="F4"/>
  <c r="D39" i="58"/>
  <c r="H39" i="62" l="1"/>
  <c r="J39" i="61"/>
  <c r="J39" i="59"/>
  <c r="H39"/>
  <c r="F39"/>
  <c r="B46" i="58"/>
  <c r="B45"/>
  <c r="B44"/>
  <c r="B43"/>
  <c r="H39"/>
  <c r="I35" s="1"/>
  <c r="F39"/>
  <c r="G38" s="1"/>
  <c r="E37"/>
  <c r="G31"/>
  <c r="G28"/>
  <c r="G18"/>
  <c r="G7"/>
  <c r="G37" l="1"/>
  <c r="I6"/>
  <c r="I13"/>
  <c r="I18"/>
  <c r="I26"/>
  <c r="I37"/>
  <c r="I14"/>
  <c r="I21"/>
  <c r="I33"/>
  <c r="I38"/>
  <c r="I9"/>
  <c r="I17"/>
  <c r="I22"/>
  <c r="I29"/>
  <c r="I34"/>
  <c r="I5"/>
  <c r="I10"/>
  <c r="I25"/>
  <c r="I30"/>
  <c r="G4"/>
  <c r="G24"/>
  <c r="G29"/>
  <c r="G32"/>
  <c r="G10"/>
  <c r="G15"/>
  <c r="G21"/>
  <c r="G36"/>
  <c r="G5"/>
  <c r="G8"/>
  <c r="G12"/>
  <c r="G26"/>
  <c r="G13"/>
  <c r="G16"/>
  <c r="G20"/>
  <c r="G23"/>
  <c r="G34"/>
  <c r="G6"/>
  <c r="G9"/>
  <c r="G11"/>
  <c r="G14"/>
  <c r="G17"/>
  <c r="G19"/>
  <c r="G22"/>
  <c r="G25"/>
  <c r="G27"/>
  <c r="G30"/>
  <c r="G33"/>
  <c r="G35"/>
  <c r="C46"/>
  <c r="E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B46" i="57"/>
  <c r="B45"/>
  <c r="B44"/>
  <c r="B43"/>
  <c r="H39"/>
  <c r="I35" s="1"/>
  <c r="F39"/>
  <c r="G36" s="1"/>
  <c r="D39"/>
  <c r="E37" s="1"/>
  <c r="G38"/>
  <c r="G37"/>
  <c r="G35"/>
  <c r="G34"/>
  <c r="G33"/>
  <c r="G32"/>
  <c r="G31"/>
  <c r="G30"/>
  <c r="G29"/>
  <c r="G27"/>
  <c r="G26"/>
  <c r="G25"/>
  <c r="G24"/>
  <c r="G23"/>
  <c r="G22"/>
  <c r="G21"/>
  <c r="G19"/>
  <c r="G18"/>
  <c r="G17"/>
  <c r="G16"/>
  <c r="G15"/>
  <c r="G14"/>
  <c r="G13"/>
  <c r="G12"/>
  <c r="G11"/>
  <c r="G10"/>
  <c r="G9"/>
  <c r="G8"/>
  <c r="G7"/>
  <c r="G6"/>
  <c r="G5"/>
  <c r="G4"/>
  <c r="I6" l="1"/>
  <c r="I9"/>
  <c r="I14"/>
  <c r="I17"/>
  <c r="G20"/>
  <c r="I22"/>
  <c r="I25"/>
  <c r="G28"/>
  <c r="I30"/>
  <c r="I33"/>
  <c r="I38"/>
  <c r="C46"/>
  <c r="I5"/>
  <c r="I10"/>
  <c r="I13"/>
  <c r="I18"/>
  <c r="I21"/>
  <c r="I26"/>
  <c r="I29"/>
  <c r="I34"/>
  <c r="I37"/>
  <c r="G39" i="58"/>
  <c r="E39"/>
  <c r="I39"/>
  <c r="E7" i="5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G39" l="1"/>
  <c r="E39"/>
  <c r="I39"/>
  <c r="H39" i="61" l="1"/>
  <c r="B42" i="63"/>
  <c r="B41"/>
  <c r="C43" l="1"/>
</calcChain>
</file>

<file path=xl/sharedStrings.xml><?xml version="1.0" encoding="utf-8"?>
<sst xmlns="http://schemas.openxmlformats.org/spreadsheetml/2006/main" count="1298" uniqueCount="229">
  <si>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</si>
  <si>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</si>
  <si>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</si>
  <si>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</si>
  <si>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</si>
  <si>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</si>
  <si>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</si>
  <si>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</si>
  <si>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</si>
  <si>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</si>
  <si>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</si>
  <si>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</si>
  <si>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</si>
  <si>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</si>
  <si>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</si>
  <si>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</si>
  <si>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</si>
  <si>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</si>
  <si>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</si>
  <si>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</si>
  <si>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</si>
  <si>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</si>
  <si>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</si>
  <si>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</si>
  <si>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</si>
  <si>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</si>
  <si>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</si>
  <si>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</si>
  <si>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</si>
  <si>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</si>
  <si>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</si>
  <si>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</si>
  <si>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</si>
  <si>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</si>
  <si>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</si>
  <si>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</si>
  <si>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</si>
  <si>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</si>
  <si>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</si>
  <si>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</si>
  <si>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</si>
  <si>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</si>
  <si>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</si>
  <si>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</si>
  <si>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</si>
  <si>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</si>
  <si>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</si>
  <si>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</si>
  <si>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</si>
  <si>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</si>
  <si>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</si>
  <si>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</si>
  <si>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</si>
  <si>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</si>
  <si>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</si>
  <si>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</si>
  <si>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</si>
  <si>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</si>
  <si>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</si>
  <si>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</si>
  <si>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</si>
  <si>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</si>
  <si>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</si>
  <si>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</si>
  <si>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</si>
  <si>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</si>
  <si>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</si>
  <si>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</si>
  <si>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</si>
  <si>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</si>
  <si>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</si>
  <si>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</si>
  <si>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</si>
  <si>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</si>
  <si>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</si>
  <si>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</si>
  <si>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GABINETE DO CONSELHEIRO - LUIZ EDUARDO CHEREM</t>
  </si>
  <si>
    <t xml:space="preserve">GABINETE DO CONSELHEIRO - LUIZ ROBERTO HERBST </t>
  </si>
  <si>
    <t>GABINETE DO CONSELHEIRO - WILSON ROGÉRIO WAN DALL</t>
  </si>
  <si>
    <t>GCAMFJ</t>
  </si>
  <si>
    <t>GCCFF</t>
  </si>
  <si>
    <t>GCLEC</t>
  </si>
  <si>
    <t>GCLRH</t>
  </si>
  <si>
    <t>GCWRWD</t>
  </si>
  <si>
    <t>GAVP</t>
  </si>
  <si>
    <t>VICE-PRESIDÊNCIA</t>
  </si>
  <si>
    <t>À DISPOSIÇÃO OUTROS ÓRGÃOS</t>
  </si>
  <si>
    <t>GCJNAA</t>
  </si>
  <si>
    <t>GABINETE DO CONSELHEIRO - JOSÉ NEI ALBERTON ASCARI</t>
  </si>
  <si>
    <r>
      <rPr>
        <b/>
        <sz val="8"/>
        <color theme="1"/>
        <rFont val="Calibri"/>
        <family val="2"/>
        <scheme val="minor"/>
      </rPr>
      <t>NOTA</t>
    </r>
    <r>
      <rPr>
        <sz val="8"/>
        <color theme="1"/>
        <rFont val="Calibri"/>
        <family val="2"/>
        <scheme val="minor"/>
      </rPr>
      <t xml:space="preserve">: O total de TODAS AS CATEGORIAS (= 499, TABELA 16) não coincide com o total de cargos lotados (= 483, TABELA 15), porque no total de 499 estão computados os 45 servidores de outros órgãos à disposição do TCE, menos 29 servidores efetivos que, concomitantemente, ocupam cargos comissionados.  </t>
    </r>
  </si>
  <si>
    <r>
      <rPr>
        <b/>
        <sz val="8"/>
        <color theme="1"/>
        <rFont val="Calibri"/>
        <family val="2"/>
        <scheme val="minor"/>
      </rPr>
      <t>NOTA</t>
    </r>
    <r>
      <rPr>
        <sz val="8"/>
        <color theme="1"/>
        <rFont val="Calibri"/>
        <family val="2"/>
        <scheme val="minor"/>
      </rPr>
      <t xml:space="preserve">: O total de TODAS AS CATEGORIAS (= 502, TABELA 16) não coincide com o total de cargos lotados (= 483, TABELA 15), porque no total de 502 estão computados os 46 servidores de outros órgãos à disposição do TCE, menos 27 servidores efetivos que, concomitantemente, ocupam cargos comissionados.  </t>
    </r>
  </si>
  <si>
    <t>CONSULTORIA GERAL (COG)</t>
  </si>
  <si>
    <t>DIRETORIA DE ADMINISTRAÇÃO E FINANÇAS (DAF)</t>
  </si>
  <si>
    <t>DIRETORIA DE ATIVIDADES ESPECIAIS</t>
  </si>
  <si>
    <t>DIRETORIA DE CONTROLE DA ADMINISTRAÇÃO ESTADUAL (DCE)</t>
  </si>
  <si>
    <t>DIRETORIA DE CONTROLE DE ATOS DE PESSOAL (DAP)</t>
  </si>
  <si>
    <t>DIRETORIA DE CONTROLE DE CONTAS DE GOVERNO (DCG)</t>
  </si>
  <si>
    <t>DIRETORIA DE CONTROLE DE LICITAÇÕES E CONTRATAÇÕES</t>
  </si>
  <si>
    <t>DIRETORIA DE CONTROLE DE MUNICÍPIOS (DMU)</t>
  </si>
  <si>
    <t>GAB AUD. GERSON DOS SANTOS SICCA</t>
  </si>
  <si>
    <t>GAB. AUDIT SABRINA NUNES IOCKEN</t>
  </si>
  <si>
    <t>GAB. AUDITOR CLEBER MUNIZ GAVI</t>
  </si>
  <si>
    <t>PRESIDÊNCIA (GAP)</t>
  </si>
  <si>
    <t>PRESIDÊNCIA (GAP) - ACOM</t>
  </si>
  <si>
    <t>PRESIDÊNCIA (GAP) - ASMI</t>
  </si>
  <si>
    <t>PRESIDÊNCIA (GAP) - AUDI</t>
  </si>
  <si>
    <t>PRESIDÊNCIA (GAP) - ICON</t>
  </si>
  <si>
    <t>PRESIDÊNCIA (GAP) - OUVI</t>
  </si>
  <si>
    <t>SECRETARIA GERAL</t>
  </si>
  <si>
    <t>SERVIDORES À DISPOSIÇÃO DE OUTROS ÓRGÃOS</t>
  </si>
  <si>
    <t>GCHJN</t>
  </si>
  <si>
    <t xml:space="preserve">DIRETORIA GERAL DE CONTROLE EXTERNO </t>
  </si>
  <si>
    <t xml:space="preserve">DIRETORIA DE PLANEJAMENTO E PROJETOS ESPECIAIS </t>
  </si>
  <si>
    <t xml:space="preserve">DIRETORIA DE INFORMÁTICA </t>
  </si>
  <si>
    <t>GABINETE DO CONSELHEIRO CORREGEDOR GERAL</t>
  </si>
  <si>
    <t>GABINETE CESAR FILOMENO FONTES</t>
  </si>
  <si>
    <t>GAB ADIRCELIO M. F. JUNIOR</t>
  </si>
  <si>
    <t>GAB WILSON R. WAN DALL</t>
  </si>
  <si>
    <t>GAB HERNEUS DE NADAL</t>
  </si>
  <si>
    <t>GAB LUIZ EDUARDO CHEREM</t>
  </si>
  <si>
    <t>GAB JOSE NEI A. ASCARI</t>
  </si>
  <si>
    <t>GAB LUIZ ROBERTO HERBST</t>
  </si>
  <si>
    <r>
      <rPr>
        <b/>
        <sz val="8"/>
        <color theme="1"/>
        <rFont val="Calibri"/>
        <family val="2"/>
        <scheme val="minor"/>
      </rPr>
      <t>NOTA</t>
    </r>
    <r>
      <rPr>
        <sz val="8"/>
        <color theme="1"/>
        <rFont val="Calibri"/>
        <family val="2"/>
        <scheme val="minor"/>
      </rPr>
      <t xml:space="preserve">: O total de TODAS AS CATEGORIAS (= 491, TABELA 16) não coincide com o total de cargos lotados (= 475, TABELA 15), porque no total de 491 estão computados os 46 servidores de outros órgãos à disposição do TCE, menos 29 servidores efetivos que, concomitantemente, ocupam cargos comissionados.  </t>
    </r>
  </si>
  <si>
    <t xml:space="preserve">CONSULTORIA GERAL (COG) </t>
  </si>
  <si>
    <t xml:space="preserve">DIRETORIA DE ADMINISTRAÇÃO E FINANÇAS (DAF) </t>
  </si>
  <si>
    <t xml:space="preserve">DIRETORIA DE CONTROLE DA ADMINISTRAÇÃO ESTADUAL (DCE) </t>
  </si>
  <si>
    <t xml:space="preserve">DIRETORIA DE CONTROLE DE ATOS DE PESSOAL (DAP) </t>
  </si>
  <si>
    <t xml:space="preserve">DIRETORIA DE CONTROLE DE CONTAS DE GOVERNO (DCG) </t>
  </si>
  <si>
    <t xml:space="preserve">DIRETORIA DE CONTROLE DE MUNICÍPIOS (DMU) </t>
  </si>
  <si>
    <t xml:space="preserve">DIRETORIA DE GESTÃO DE PESSOAS (DGP) </t>
  </si>
  <si>
    <t xml:space="preserve">DIRETORIA DE INFORMÁTICA (DIN) </t>
  </si>
  <si>
    <t xml:space="preserve">DIRETORIA DE PLANEJAMENTO E PROJETOS ESPECIAIS (DPE) </t>
  </si>
  <si>
    <t xml:space="preserve">DIRETORIA DE RECURSOS E REEXAMES (DRR) </t>
  </si>
  <si>
    <t xml:space="preserve">DIRETORIA GERAL DE CONTROLE EXTERNO (DGCE) </t>
  </si>
  <si>
    <t xml:space="preserve">DIRETORIA GERAL DE PLANEJAMENTO E ADMINISTRAÇÃO (DGPA) </t>
  </si>
  <si>
    <t xml:space="preserve">Gab - Wilson Rogério Wan Dall </t>
  </si>
  <si>
    <t xml:space="preserve">GAB AUD. GERSON DOS SANTOS SICCA </t>
  </si>
  <si>
    <t xml:space="preserve">Gab Cons Herneus Joao de Nadal </t>
  </si>
  <si>
    <t xml:space="preserve">Gab Conselheiro - Luiz Eduardo Cherem </t>
  </si>
  <si>
    <t xml:space="preserve">Gab Conselheiro José Nei A Ascari </t>
  </si>
  <si>
    <t xml:space="preserve">Gab Conselheiro Luiz Roberto Herbst </t>
  </si>
  <si>
    <t xml:space="preserve">GAB. AUDIT SABRINA NUNES IOCKEN </t>
  </si>
  <si>
    <t xml:space="preserve">GAB. AUDITOR CLEBER MUNIZ GAVI </t>
  </si>
  <si>
    <t xml:space="preserve">Gab. Cons. Adircelio M. F. Junior </t>
  </si>
  <si>
    <t xml:space="preserve">Gabinete de Conselheiro - César Filomeno Fontes </t>
  </si>
  <si>
    <t xml:space="preserve">GABINETE DO CONSELHEIRO CORREGEDOR GERAL (GCR) </t>
  </si>
  <si>
    <t xml:space="preserve">PRESIDÊNCIA (GAP) </t>
  </si>
  <si>
    <t xml:space="preserve">PRESIDÊNCIA (GAP) - ACOM </t>
  </si>
  <si>
    <t xml:space="preserve">PRESIDÊNCIA (GAP) - ASMI </t>
  </si>
  <si>
    <t xml:space="preserve">PRESIDÊNCIA (GAP) - AUDI </t>
  </si>
  <si>
    <t xml:space="preserve">PRESIDÊNCIA (GAP) - ICON </t>
  </si>
  <si>
    <t xml:space="preserve">PRESIDÊNCIA (GAP) - OUVI </t>
  </si>
  <si>
    <r>
      <rPr>
        <b/>
        <sz val="8"/>
        <color theme="1"/>
        <rFont val="Calibri"/>
        <family val="2"/>
        <scheme val="minor"/>
      </rPr>
      <t>NOTA</t>
    </r>
    <r>
      <rPr>
        <sz val="8"/>
        <color theme="1"/>
        <rFont val="Calibri"/>
        <family val="2"/>
        <scheme val="minor"/>
      </rPr>
      <t xml:space="preserve">: O total de TODAS AS CATEGORIAS (= 480, TABELA 16) não coincide com o total de cargos lotados (= 473, TABELA 15), porque no total de 480 estão computados os 50 servidores de outros órgãos à disposição do TCE, menos 26 servidores efetivos que, concomitantemente, ocupam cargos comissionados.  </t>
    </r>
  </si>
  <si>
    <t>CONSULTORIA GERAL</t>
  </si>
  <si>
    <t>DIRETORIA DE CONTROLE DA ADMINISTRAÇÃO ESTADUAL</t>
  </si>
  <si>
    <t>DIRETORIA DE CONTROLE DE CONTAS DE GOVERNO</t>
  </si>
  <si>
    <t>DIRETORIA DE CONTROLE DE MUNICÍPIOS</t>
  </si>
  <si>
    <t>DIRETORIA DE GESTÃO DE PESSOAS</t>
  </si>
  <si>
    <t>DIRETORIA GERAL DE PLANEJAMENTO E ADMINISTRAÇÃO</t>
  </si>
  <si>
    <t xml:space="preserve">GAB. CONS. WILSON ROGÉRIO WAN DALL </t>
  </si>
  <si>
    <t xml:space="preserve">GAB. AUDITOR GERSON DOS SANTOS SICCA </t>
  </si>
  <si>
    <t xml:space="preserve">GAB. CONS. HERNEUS JOAO DE NADAL </t>
  </si>
  <si>
    <t xml:space="preserve">GAB. CONS. LUIZ EDUARDO CHEREM </t>
  </si>
  <si>
    <t xml:space="preserve">GAB. CONS. LUIZ ROBERTO HERBST </t>
  </si>
  <si>
    <t xml:space="preserve">GAB. AUDITORA SABRINA NUNES IOCKEN </t>
  </si>
  <si>
    <t xml:space="preserve">GAB. CONS. ADIRCELIO M. F. JUNIOR </t>
  </si>
  <si>
    <t xml:space="preserve">GAB. CONS. CÉSAR FILOMENO FONTES </t>
  </si>
  <si>
    <t>GAB. CONS. CORREGEDOR GERAL</t>
  </si>
  <si>
    <t>PRESIDÊNCIA</t>
  </si>
  <si>
    <t xml:space="preserve">ASSESSORIA DE COMUNICAÇÃO SOCIAL - GAP </t>
  </si>
  <si>
    <t>ASSESSORIA MILITAR - GAP</t>
  </si>
  <si>
    <t>AUDITORIA INTERNA - GAP</t>
  </si>
  <si>
    <t>OUVIDORIA - GAP</t>
  </si>
  <si>
    <t>INSTITUTO DE CONTAS - GAP</t>
  </si>
  <si>
    <t xml:space="preserve">GAB. CONS. JOSÉ NEI ALBERTON ASCARI </t>
  </si>
  <si>
    <r>
      <rPr>
        <b/>
        <sz val="8"/>
        <color theme="1"/>
        <rFont val="Calibri"/>
        <family val="2"/>
        <scheme val="minor"/>
      </rPr>
      <t>NOTA</t>
    </r>
    <r>
      <rPr>
        <sz val="8"/>
        <color theme="1"/>
        <rFont val="Calibri"/>
        <family val="2"/>
        <scheme val="minor"/>
      </rPr>
      <t xml:space="preserve">: O total de TODAS AS CATEGORIAS ( 479) não coincide com o total de cargos lotados ( 463, TABELA 15), porque estão computados 39 servidores de outros órgãos à disposição do TCE, menos 23 servidores efetivos que, concomitantemente, ocupam cargos comissionados.  </t>
    </r>
  </si>
  <si>
    <t xml:space="preserve">GAB. CONS. JOSÉ NEI A. ASCARI </t>
  </si>
  <si>
    <r>
      <rPr>
        <b/>
        <sz val="8"/>
        <color theme="1"/>
        <rFont val="Calibri"/>
        <family val="2"/>
        <scheme val="minor"/>
      </rPr>
      <t>NOTA</t>
    </r>
    <r>
      <rPr>
        <sz val="8"/>
        <color theme="1"/>
        <rFont val="Calibri"/>
        <family val="2"/>
        <scheme val="minor"/>
      </rPr>
      <t xml:space="preserve">: O total de TODAS AS CATEGORIAS (478) não coincide com o total de cargos lotados (464, TABELA 15), porque estão computados 39 servidores de outros órgãos à disposição do TCE, menos 25 servidores efetivos que, concomitantemente, ocupam cargos comissionados.  </t>
    </r>
  </si>
  <si>
    <t>À DISPOSIÇÃO</t>
  </si>
  <si>
    <t xml:space="preserve">DIRETORIA DE LICITAÇÕES E CONTRATAÇÕES </t>
  </si>
  <si>
    <t>DGE</t>
  </si>
  <si>
    <t>DGO</t>
  </si>
  <si>
    <t>DEC</t>
  </si>
  <si>
    <t>DIE</t>
  </si>
  <si>
    <t>DTI</t>
  </si>
  <si>
    <t>DGAD</t>
  </si>
  <si>
    <t>GACWWD</t>
  </si>
  <si>
    <t>GACHJN</t>
  </si>
  <si>
    <t>GACLEC</t>
  </si>
  <si>
    <t>GACJNA</t>
  </si>
  <si>
    <t>GACLRH</t>
  </si>
  <si>
    <t>GAGSS</t>
  </si>
  <si>
    <t>GACAMF</t>
  </si>
  <si>
    <t>GACCFF</t>
  </si>
  <si>
    <t>GCR</t>
  </si>
  <si>
    <t>X</t>
  </si>
  <si>
    <t>ASSESSORIA DE COMUNICAÇÃO SOCIAL</t>
  </si>
  <si>
    <t xml:space="preserve">DIRETORIA DE ADMINISTRAÇÃO E FINANÇAS </t>
  </si>
  <si>
    <t xml:space="preserve">DIRETORIA DE ATOS DE PESSOAL </t>
  </si>
  <si>
    <t>DIRETORIA DE CONTAS DE GESTÃO</t>
  </si>
  <si>
    <t>DIRETORIA DE CONTAS DE GOVERNO</t>
  </si>
  <si>
    <t xml:space="preserve">DIRETORIA DE EMPRESAS E ENTIDADES CONGÊNERES </t>
  </si>
  <si>
    <t xml:space="preserve">DIRETORIA DE INFORMAÇÕES ESTRATÉGICAS </t>
  </si>
  <si>
    <t>DIRETORIA DE TECNOLOGIA DA INFORMAÇÃO</t>
  </si>
  <si>
    <t>DIRETORIA GERAL DE ADMINISTRAÇÃO</t>
  </si>
  <si>
    <t xml:space="preserve">OUVIDORIA </t>
  </si>
  <si>
    <t>INSTITUTO DE CONTAS</t>
  </si>
  <si>
    <t xml:space="preserve">ASSESSORIA MILITAR </t>
  </si>
  <si>
    <r>
      <rPr>
        <b/>
        <sz val="8"/>
        <color theme="1"/>
        <rFont val="Calibri"/>
        <family val="2"/>
        <scheme val="minor"/>
      </rPr>
      <t>NOTA</t>
    </r>
    <r>
      <rPr>
        <sz val="8"/>
        <color theme="1"/>
        <rFont val="Calibri"/>
        <family val="2"/>
        <scheme val="minor"/>
      </rPr>
      <t>: O total de TODAS AS CATEGORIAS (472) não coincide com o total de cargos lotados (465, TABELA 15), porque estão computados 38 servidores de outros órgãos à disposição do TCE, menos 26 servidores efetivos que, concomitantemente, ocupam cargos comissionados.</t>
    </r>
  </si>
  <si>
    <t>Todas as Categorias</t>
  </si>
  <si>
    <t>% Categorias</t>
  </si>
  <si>
    <t>%Nivel Superior</t>
  </si>
  <si>
    <t>%AFCE</t>
  </si>
  <si>
    <t>AFCE</t>
  </si>
  <si>
    <t>Tipo Atividade</t>
  </si>
  <si>
    <r>
      <rPr>
        <b/>
        <sz val="8"/>
        <color theme="1"/>
        <rFont val="Calibri"/>
        <family val="2"/>
        <scheme val="minor"/>
      </rPr>
      <t>NOTA</t>
    </r>
    <r>
      <rPr>
        <sz val="8"/>
        <color theme="1"/>
        <rFont val="Calibri"/>
        <family val="2"/>
        <scheme val="minor"/>
      </rPr>
      <t>: O total de TODAS AS CATEGORIAS (472) não coincide com o total de cargos lotados (459, TABELA 15), porque estão computados 38 servidores de outros órgãos à disposição do TCE, menos 25 servidores efetivos que, concomitantemente, ocupam cargos comissionados.</t>
    </r>
  </si>
  <si>
    <t xml:space="preserve">DIRETORIA DE ATOS DE PESSOAL (DAP) </t>
  </si>
  <si>
    <t xml:space="preserve">DIRETORIA DE CONTAS DE GESTÃO (DGE) </t>
  </si>
  <si>
    <t xml:space="preserve">DIRETORIA DE CONTAS DE GOVERNO (DGO) </t>
  </si>
  <si>
    <t xml:space="preserve">DIRETORIA DE EMPRESAS E ENTIDADES CONGÊNERES (DEC) </t>
  </si>
  <si>
    <t xml:space="preserve">DIRETORIA DE INFORMAÇÕES ESTRATÉGICAS (DIE) </t>
  </si>
  <si>
    <t xml:space="preserve">DIRETORIA DE TECNOLOGIA DA INFORMAÇÃO (DTI) </t>
  </si>
  <si>
    <t xml:space="preserve">DIRETORIA GERAL DE ADMINISTRAÇÃO (DGAD) </t>
  </si>
  <si>
    <t xml:space="preserve">Gab. Conselheiro César Filomeno Fontes </t>
  </si>
  <si>
    <t xml:space="preserve">Gab. Conselheiro Herneus Joao de Nadal </t>
  </si>
  <si>
    <t xml:space="preserve">Gab. Conselheiro José Nei A Ascari </t>
  </si>
  <si>
    <t xml:space="preserve">Gab. Conselheiro Luiz Eduardo Cherem </t>
  </si>
  <si>
    <t xml:space="preserve">Gab. Conselheiro Luiz Roberto Herbst </t>
  </si>
  <si>
    <t xml:space="preserve">Gab. Conselheiro Wilson Rogério Wan Dall </t>
  </si>
</sst>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xf numFmtId="9" fontId="7" fillId="0" borderId="0" applyFont="0" applyFill="0" applyBorder="0" applyAlignment="0" applyProtection="0"/>
  </cellStyleXfs>
  <cellXfs count="105">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0" borderId="0" xfId="0" applyNumberFormat="1"/>
    <xf numFmtId="0" fontId="1" fillId="4" borderId="32" xfId="0" applyFont="1" applyFill="1" applyBorder="1" applyAlignment="1">
      <alignment horizontal="center" vertical="center" wrapText="1"/>
    </xf>
    <xf numFmtId="0" fontId="1" fillId="4" borderId="3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6" fillId="0" borderId="32" xfId="0" applyNumberFormat="1" applyFont="1" applyBorder="1" applyAlignment="1">
      <alignment horizontal="right" indent="2"/>
    </xf>
    <xf numFmtId="2" fontId="6" fillId="0" borderId="32" xfId="42" applyNumberFormat="1" applyFont="1" applyBorder="1" applyAlignment="1">
      <alignment horizontal="right" indent="2"/>
    </xf>
    <xf numFmtId="0" fontId="6" fillId="0" borderId="32" xfId="0" applyFont="1" applyBorder="1" applyAlignment="1">
      <alignment horizontal="right" indent="2"/>
    </xf>
    <xf numFmtId="0" fontId="5" fillId="0" borderId="32" xfId="0" applyFont="1" applyBorder="1" applyAlignment="1">
      <alignment horizontal="left" indent="1"/>
    </xf>
    <xf numFmtId="0" fontId="1" fillId="5" borderId="32" xfId="0" applyFont="1" applyFill="1" applyBorder="1" applyAlignment="1">
      <alignment vertical="center" wrapText="1"/>
    </xf>
    <xf numFmtId="0" fontId="1" fillId="5" borderId="32" xfId="0" applyFont="1" applyFill="1" applyBorder="1" applyAlignment="1">
      <alignment horizontal="center" vertical="center" wrapText="1"/>
    </xf>
    <xf numFmtId="164" fontId="1" fillId="5" borderId="32" xfId="0" applyNumberFormat="1" applyFont="1" applyFill="1" applyBorder="1" applyAlignment="1">
      <alignment horizontal="right" vertical="center" wrapText="1" indent="2"/>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2" fillId="2" borderId="36" xfId="0" applyFont="1" applyFill="1" applyBorder="1" applyAlignment="1">
      <alignment vertical="center" wrapText="1"/>
    </xf>
    <xf numFmtId="1" fontId="6" fillId="0" borderId="32" xfId="0" applyNumberFormat="1" applyFont="1" applyBorder="1" applyAlignment="1">
      <alignment vertical="center"/>
    </xf>
    <xf numFmtId="1" fontId="1" fillId="5" borderId="32" xfId="0" applyNumberFormat="1" applyFont="1" applyFill="1" applyBorder="1" applyAlignment="1">
      <alignment horizontal="center" vertical="center" wrapText="1"/>
    </xf>
    <xf numFmtId="1" fontId="1" fillId="5" borderId="32" xfId="0" applyNumberFormat="1" applyFont="1" applyFill="1" applyBorder="1" applyAlignment="1">
      <alignment horizontal="right" vertical="center" wrapText="1"/>
    </xf>
    <xf numFmtId="10" fontId="6" fillId="0" borderId="32" xfId="42" applyNumberFormat="1" applyFont="1" applyBorder="1" applyAlignment="1">
      <alignment vertical="center"/>
    </xf>
    <xf numFmtId="9" fontId="1" fillId="5" borderId="32" xfId="42" applyFont="1" applyFill="1" applyBorder="1" applyAlignment="1">
      <alignment horizontal="right" vertical="center" wrapText="1"/>
    </xf>
    <xf numFmtId="9" fontId="1" fillId="5" borderId="35" xfId="42" applyFont="1" applyFill="1" applyBorder="1" applyAlignment="1">
      <alignment horizontal="right" vertical="center" wrapText="1"/>
    </xf>
    <xf numFmtId="10" fontId="5" fillId="0" borderId="35" xfId="42" applyNumberFormat="1" applyFont="1" applyBorder="1" applyAlignment="1">
      <alignment vertical="center"/>
    </xf>
    <xf numFmtId="0" fontId="0" fillId="0" borderId="32" xfId="0" applyBorder="1"/>
    <xf numFmtId="0" fontId="6" fillId="0" borderId="32" xfId="0" applyNumberFormat="1" applyFont="1" applyBorder="1" applyAlignment="1">
      <alignment vertical="center"/>
    </xf>
    <xf numFmtId="9" fontId="1" fillId="5" borderId="32" xfId="42" applyFont="1" applyFill="1" applyBorder="1" applyAlignment="1">
      <alignment vertical="center" wrapText="1"/>
    </xf>
    <xf numFmtId="10" fontId="6" fillId="0" borderId="35" xfId="42" applyNumberFormat="1" applyFont="1" applyBorder="1" applyAlignment="1">
      <alignment vertical="center"/>
    </xf>
    <xf numFmtId="9" fontId="1" fillId="5" borderId="35" xfId="42" applyFont="1" applyFill="1" applyBorder="1" applyAlignment="1">
      <alignment vertical="center" wrapText="1"/>
    </xf>
    <xf numFmtId="0" fontId="1" fillId="4"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0" fillId="0" borderId="0" xfId="0" applyNumberFormat="1" applyFont="1" applyFill="1" applyBorder="1" applyAlignment="1"/>
    <xf numFmtId="2" fontId="1" fillId="5" borderId="32" xfId="42" applyNumberFormat="1" applyFont="1" applyFill="1" applyBorder="1" applyAlignment="1">
      <alignment vertical="center" wrapText="1"/>
    </xf>
    <xf numFmtId="2" fontId="1" fillId="5" borderId="35" xfId="42" applyNumberFormat="1" applyFont="1" applyFill="1" applyBorder="1" applyAlignment="1">
      <alignment vertical="center" wrapText="1"/>
    </xf>
    <xf numFmtId="0" fontId="0" fillId="0" borderId="32" xfId="0" applyNumberFormat="1" applyFont="1" applyFill="1" applyBorder="1" applyAlignment="1"/>
    <xf numFmtId="0" fontId="0" fillId="0" borderId="0" xfId="0" applyNumberFormat="1" applyFill="1" applyBorder="1" applyAlignment="1"/>
    <xf numFmtId="0" fontId="1" fillId="4" borderId="32" xfId="0" applyFont="1" applyFill="1" applyBorder="1" applyAlignment="1">
      <alignment horizontal="center" vertical="center" wrapText="1"/>
    </xf>
    <xf numFmtId="0" fontId="4" fillId="2" borderId="39" xfId="0" applyFont="1" applyFill="1" applyBorder="1" applyAlignment="1">
      <alignment vertical="center" wrapText="1"/>
    </xf>
    <xf numFmtId="0" fontId="5" fillId="37" borderId="3" xfId="0" applyFont="1" applyFill="1" applyBorder="1" applyAlignment="1">
      <alignment vertical="center"/>
    </xf>
    <xf numFmtId="0" fontId="5" fillId="37" borderId="30" xfId="0" applyFont="1" applyFill="1" applyBorder="1" applyAlignment="1">
      <alignment vertical="center"/>
    </xf>
    <xf numFmtId="0" fontId="2" fillId="2" borderId="38" xfId="0" applyFont="1" applyFill="1" applyBorder="1" applyAlignment="1">
      <alignment horizontal="center" vertical="center" wrapText="1"/>
    </xf>
    <xf numFmtId="0" fontId="0" fillId="0" borderId="38" xfId="0" applyNumberFormat="1" applyFont="1" applyFill="1" applyBorder="1" applyAlignment="1"/>
    <xf numFmtId="0" fontId="1" fillId="4" borderId="32" xfId="0" applyFont="1" applyFill="1" applyBorder="1" applyAlignment="1">
      <alignment vertical="center" wrapText="1"/>
    </xf>
    <xf numFmtId="0" fontId="1" fillId="39" borderId="38" xfId="0" applyFont="1" applyFill="1" applyBorder="1" applyAlignment="1">
      <alignment horizontal="center" vertical="center" wrapText="1"/>
    </xf>
    <xf numFmtId="0" fontId="1" fillId="39" borderId="32" xfId="0" applyFont="1" applyFill="1" applyBorder="1" applyAlignment="1">
      <alignment horizontal="center" vertical="center" wrapText="1"/>
    </xf>
    <xf numFmtId="2" fontId="0" fillId="0" borderId="38" xfId="0" applyNumberFormat="1" applyFont="1" applyFill="1" applyBorder="1" applyAlignment="1"/>
    <xf numFmtId="0" fontId="0" fillId="39" borderId="0" xfId="0" applyFill="1"/>
    <xf numFmtId="0" fontId="22" fillId="39" borderId="0" xfId="0" applyFont="1" applyFill="1"/>
    <xf numFmtId="0" fontId="1" fillId="4" borderId="32" xfId="0" applyFont="1" applyFill="1" applyBorder="1" applyAlignment="1">
      <alignment horizontal="center" vertical="center" wrapText="1"/>
    </xf>
    <xf numFmtId="0" fontId="0" fillId="0" borderId="38" xfId="0" applyFont="1" applyFill="1" applyBorder="1" applyAlignment="1"/>
    <xf numFmtId="0" fontId="0" fillId="0" borderId="32" xfId="0" applyFont="1" applyFill="1" applyBorder="1" applyAlignment="1"/>
    <xf numFmtId="0" fontId="1" fillId="4" borderId="32" xfId="0" applyFont="1" applyFill="1" applyBorder="1" applyAlignment="1">
      <alignment horizontal="center" vertical="center" wrapText="1"/>
    </xf>
    <xf numFmtId="0" fontId="1" fillId="5" borderId="35" xfId="0" applyFont="1" applyFill="1" applyBorder="1" applyAlignment="1">
      <alignment vertical="center" wrapText="1"/>
    </xf>
    <xf numFmtId="0" fontId="2" fillId="2" borderId="41"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32"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39" borderId="33" xfId="0" applyFont="1" applyFill="1" applyBorder="1" applyAlignment="1">
      <alignment horizontal="center" vertical="center" wrapText="1"/>
    </xf>
    <xf numFmtId="0" fontId="2" fillId="39" borderId="34" xfId="0" applyFont="1" applyFill="1" applyBorder="1" applyAlignment="1">
      <alignment horizontal="center" vertical="center" wrapText="1"/>
    </xf>
    <xf numFmtId="0" fontId="3" fillId="3" borderId="35" xfId="0" applyFont="1" applyFill="1" applyBorder="1" applyAlignment="1">
      <alignment horizontal="center" vertical="center"/>
    </xf>
    <xf numFmtId="0" fontId="1" fillId="4" borderId="35"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0" fillId="0" borderId="37" xfId="0" applyBorder="1"/>
    <xf numFmtId="0" fontId="3" fillId="3" borderId="40" xfId="0" applyFont="1" applyFill="1" applyBorder="1" applyAlignment="1">
      <alignment horizontal="center" vertical="center"/>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2"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417"/>
          <c:y val="0.26295951958008434"/>
          <c:w val="0.42189216972879251"/>
          <c:h val="0.70270993962691974"/>
        </c:manualLayout>
      </c:layout>
      <c:pieChart>
        <c:varyColors val="1"/>
        <c:ser>
          <c:idx val="0"/>
          <c:order val="0"/>
          <c:tx>
            <c:strRef>
              <c:f>JANEIRO!$J$4:$J$38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JANEIRO!$J$4:$J$38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JANEIRO!$D$4:$D$38</c:f>
              <c:numCache>
                <c:formatCode>General</c:formatCode>
                <c:ptCount val="35"/>
                <c:pt idx="0">
                  <c:v>0</c:v>
                </c:pt>
                <c:pt idx="1">
                  <c:v>14</c:v>
                </c:pt>
                <c:pt idx="2">
                  <c:v>30</c:v>
                </c:pt>
                <c:pt idx="3">
                  <c:v>19</c:v>
                </c:pt>
                <c:pt idx="4">
                  <c:v>43</c:v>
                </c:pt>
                <c:pt idx="5">
                  <c:v>31</c:v>
                </c:pt>
                <c:pt idx="6">
                  <c:v>4</c:v>
                </c:pt>
                <c:pt idx="7">
                  <c:v>39</c:v>
                </c:pt>
                <c:pt idx="8">
                  <c:v>47</c:v>
                </c:pt>
                <c:pt idx="9">
                  <c:v>23</c:v>
                </c:pt>
                <c:pt idx="10">
                  <c:v>20</c:v>
                </c:pt>
                <c:pt idx="11">
                  <c:v>7</c:v>
                </c:pt>
                <c:pt idx="12">
                  <c:v>8</c:v>
                </c:pt>
                <c:pt idx="13">
                  <c:v>11</c:v>
                </c:pt>
                <c:pt idx="14">
                  <c:v>7</c:v>
                </c:pt>
                <c:pt idx="15">
                  <c:v>8</c:v>
                </c:pt>
                <c:pt idx="16">
                  <c:v>7</c:v>
                </c:pt>
                <c:pt idx="17">
                  <c:v>8</c:v>
                </c:pt>
                <c:pt idx="18">
                  <c:v>11</c:v>
                </c:pt>
                <c:pt idx="19">
                  <c:v>11</c:v>
                </c:pt>
                <c:pt idx="20">
                  <c:v>10</c:v>
                </c:pt>
                <c:pt idx="21">
                  <c:v>11</c:v>
                </c:pt>
                <c:pt idx="22">
                  <c:v>5</c:v>
                </c:pt>
                <c:pt idx="23">
                  <c:v>11</c:v>
                </c:pt>
                <c:pt idx="24">
                  <c:v>10</c:v>
                </c:pt>
                <c:pt idx="25">
                  <c:v>3</c:v>
                </c:pt>
                <c:pt idx="26">
                  <c:v>21</c:v>
                </c:pt>
                <c:pt idx="27">
                  <c:v>11</c:v>
                </c:pt>
                <c:pt idx="28">
                  <c:v>18</c:v>
                </c:pt>
                <c:pt idx="29">
                  <c:v>5</c:v>
                </c:pt>
                <c:pt idx="30">
                  <c:v>10</c:v>
                </c:pt>
                <c:pt idx="31">
                  <c:v>3</c:v>
                </c:pt>
                <c:pt idx="32">
                  <c:v>28</c:v>
                </c:pt>
                <c:pt idx="33">
                  <c:v>4</c:v>
                </c:pt>
                <c:pt idx="34">
                  <c:v>1</c:v>
                </c:pt>
              </c:numCache>
            </c:numRef>
          </c:val>
          <c:extLst xmlns:c16r2="http://schemas.microsoft.com/office/drawing/2015/06/chart">
            <c:ext xmlns:c16="http://schemas.microsoft.com/office/drawing/2014/chart" uri="{C3380CC4-5D6E-409C-BE32-E72D297353CC}">
              <c16:uniqueId val="{00000000-C851-44B1-AB27-D9D44BA68E05}"/>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41" footer="0.3149606200000094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A0-4A49-90F2-0C4B211E7620}"/>
                </c:ext>
              </c:extLst>
            </c:dLbl>
            <c:dLbl>
              <c:idx val="1"/>
              <c:layout>
                <c:manualLayout>
                  <c:x val="-0.14358585788499792"/>
                  <c:y val="-1.2641984287819767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A0-4A49-90F2-0C4B211E7620}"/>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A0-4A49-90F2-0C4B211E7620}"/>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JANEIRO!$A$43:$A$46</c:f>
              <c:strCache>
                <c:ptCount val="4"/>
                <c:pt idx="0">
                  <c:v>À DISPOSIÇÃO + ASTC</c:v>
                </c:pt>
                <c:pt idx="1">
                  <c:v>ÁREA MEIO</c:v>
                </c:pt>
                <c:pt idx="2">
                  <c:v>ÁREA FIM</c:v>
                </c:pt>
                <c:pt idx="3">
                  <c:v>À DISPOSIÇÃO OUTROS ÓRGÃOS</c:v>
                </c:pt>
              </c:strCache>
            </c:strRef>
          </c:cat>
          <c:val>
            <c:numRef>
              <c:f>JANEIRO!$B$43:$B$46</c:f>
              <c:numCache>
                <c:formatCode>General</c:formatCode>
                <c:ptCount val="4"/>
                <c:pt idx="0">
                  <c:v>0</c:v>
                </c:pt>
                <c:pt idx="1">
                  <c:v>184</c:v>
                </c:pt>
                <c:pt idx="2" formatCode="0">
                  <c:v>311</c:v>
                </c:pt>
                <c:pt idx="3">
                  <c:v>4</c:v>
                </c:pt>
              </c:numCache>
            </c:numRef>
          </c:val>
          <c:extLst xmlns:c16r2="http://schemas.microsoft.com/office/drawing/2015/06/chart">
            <c:ext xmlns:c16="http://schemas.microsoft.com/office/drawing/2014/chart" uri="{C3380CC4-5D6E-409C-BE32-E72D297353CC}">
              <c16:uniqueId val="{00000003-BAA0-4A49-90F2-0C4B211E7620}"/>
            </c:ext>
          </c:extLst>
        </c:ser>
        <c:dLbls>
          <c:showPercent val="1"/>
        </c:dLbls>
        <c:firstSliceAng val="0"/>
      </c:pieChart>
      <c:spPr>
        <a:noFill/>
        <a:ln w="25400">
          <a:noFill/>
        </a:ln>
      </c:spPr>
    </c:plotArea>
    <c:legend>
      <c:legendPos val="r"/>
      <c:layout>
        <c:manualLayout>
          <c:xMode val="edge"/>
          <c:yMode val="edge"/>
          <c:x val="0.65410070830385925"/>
          <c:y val="0.42052931293005291"/>
          <c:w val="0.29483547331535886"/>
          <c:h val="0.3089567826731540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52" footer="0.3149606200000095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417"/>
          <c:y val="0.26295951958008434"/>
          <c:w val="0.42189216972879251"/>
          <c:h val="0.70270993962691974"/>
        </c:manualLayout>
      </c:layout>
      <c:pieChart>
        <c:varyColors val="1"/>
        <c:ser>
          <c:idx val="0"/>
          <c:order val="0"/>
          <c:tx>
            <c:strRef>
              <c:f>FEVEREIRO!$J$4:$J$38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FEVEREIRO!$J$4:$J$38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FEVEREIRO!$D$4:$D$38</c:f>
              <c:numCache>
                <c:formatCode>General</c:formatCode>
                <c:ptCount val="35"/>
                <c:pt idx="0">
                  <c:v>0</c:v>
                </c:pt>
                <c:pt idx="1">
                  <c:v>12</c:v>
                </c:pt>
                <c:pt idx="2">
                  <c:v>30</c:v>
                </c:pt>
                <c:pt idx="3">
                  <c:v>19</c:v>
                </c:pt>
                <c:pt idx="4">
                  <c:v>43</c:v>
                </c:pt>
                <c:pt idx="5">
                  <c:v>30</c:v>
                </c:pt>
                <c:pt idx="6">
                  <c:v>4</c:v>
                </c:pt>
                <c:pt idx="7">
                  <c:v>38</c:v>
                </c:pt>
                <c:pt idx="8">
                  <c:v>46</c:v>
                </c:pt>
                <c:pt idx="9">
                  <c:v>23</c:v>
                </c:pt>
                <c:pt idx="10">
                  <c:v>20</c:v>
                </c:pt>
                <c:pt idx="11">
                  <c:v>7</c:v>
                </c:pt>
                <c:pt idx="12">
                  <c:v>9</c:v>
                </c:pt>
                <c:pt idx="13">
                  <c:v>12</c:v>
                </c:pt>
                <c:pt idx="14">
                  <c:v>8</c:v>
                </c:pt>
                <c:pt idx="15">
                  <c:v>8</c:v>
                </c:pt>
                <c:pt idx="16">
                  <c:v>7</c:v>
                </c:pt>
                <c:pt idx="17">
                  <c:v>8</c:v>
                </c:pt>
                <c:pt idx="18">
                  <c:v>4</c:v>
                </c:pt>
                <c:pt idx="19">
                  <c:v>11</c:v>
                </c:pt>
                <c:pt idx="20">
                  <c:v>12</c:v>
                </c:pt>
                <c:pt idx="21">
                  <c:v>10</c:v>
                </c:pt>
                <c:pt idx="22">
                  <c:v>12</c:v>
                </c:pt>
                <c:pt idx="23">
                  <c:v>11</c:v>
                </c:pt>
                <c:pt idx="24">
                  <c:v>10</c:v>
                </c:pt>
                <c:pt idx="25">
                  <c:v>3</c:v>
                </c:pt>
                <c:pt idx="26">
                  <c:v>21</c:v>
                </c:pt>
                <c:pt idx="27">
                  <c:v>10</c:v>
                </c:pt>
                <c:pt idx="28">
                  <c:v>19</c:v>
                </c:pt>
                <c:pt idx="29">
                  <c:v>5</c:v>
                </c:pt>
                <c:pt idx="30">
                  <c:v>11</c:v>
                </c:pt>
                <c:pt idx="31">
                  <c:v>4</c:v>
                </c:pt>
                <c:pt idx="32">
                  <c:v>28</c:v>
                </c:pt>
                <c:pt idx="33">
                  <c:v>7</c:v>
                </c:pt>
              </c:numCache>
            </c:numRef>
          </c:val>
          <c:extLst xmlns:c16r2="http://schemas.microsoft.com/office/drawing/2015/06/chart">
            <c:ext xmlns:c16="http://schemas.microsoft.com/office/drawing/2014/chart" uri="{C3380CC4-5D6E-409C-BE32-E72D297353CC}">
              <c16:uniqueId val="{00000000-7E0F-4729-B410-260AFE991F77}"/>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41" footer="0.3149606200000094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D5-4AA1-8792-5DE0438D63F5}"/>
                </c:ext>
              </c:extLst>
            </c:dLbl>
            <c:dLbl>
              <c:idx val="1"/>
              <c:layout>
                <c:manualLayout>
                  <c:x val="-0.14358585788499792"/>
                  <c:y val="-1.2641984287819767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D5-4AA1-8792-5DE0438D63F5}"/>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D5-4AA1-8792-5DE0438D63F5}"/>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FEVEREIRO!$A$43:$A$46</c:f>
              <c:strCache>
                <c:ptCount val="4"/>
                <c:pt idx="0">
                  <c:v>À DISPOSIÇÃO + ASTC</c:v>
                </c:pt>
                <c:pt idx="1">
                  <c:v>ÁREA MEIO</c:v>
                </c:pt>
                <c:pt idx="2">
                  <c:v>ÁREA FIM</c:v>
                </c:pt>
                <c:pt idx="3">
                  <c:v>À DISPOSIÇÃO OUTROS ÓRGÃOS</c:v>
                </c:pt>
              </c:strCache>
            </c:strRef>
          </c:cat>
          <c:val>
            <c:numRef>
              <c:f>FEVEREIRO!$B$43:$B$46</c:f>
              <c:numCache>
                <c:formatCode>General</c:formatCode>
                <c:ptCount val="4"/>
                <c:pt idx="0">
                  <c:v>0</c:v>
                </c:pt>
                <c:pt idx="1">
                  <c:v>186</c:v>
                </c:pt>
                <c:pt idx="2" formatCode="0">
                  <c:v>309</c:v>
                </c:pt>
                <c:pt idx="3">
                  <c:v>7</c:v>
                </c:pt>
              </c:numCache>
            </c:numRef>
          </c:val>
          <c:extLst xmlns:c16r2="http://schemas.microsoft.com/office/drawing/2015/06/chart">
            <c:ext xmlns:c16="http://schemas.microsoft.com/office/drawing/2014/chart" uri="{C3380CC4-5D6E-409C-BE32-E72D297353CC}">
              <c16:uniqueId val="{00000003-6AD5-4AA1-8792-5DE0438D63F5}"/>
            </c:ext>
          </c:extLst>
        </c:ser>
        <c:dLbls>
          <c:showPercent val="1"/>
        </c:dLbls>
        <c:firstSliceAng val="0"/>
      </c:pieChart>
      <c:spPr>
        <a:noFill/>
        <a:ln w="25400">
          <a:noFill/>
        </a:ln>
      </c:spPr>
    </c:plotArea>
    <c:legend>
      <c:legendPos val="r"/>
      <c:layout>
        <c:manualLayout>
          <c:xMode val="edge"/>
          <c:yMode val="edge"/>
          <c:x val="0.65410070830385925"/>
          <c:y val="0.42052931293005291"/>
          <c:w val="0.29483547331535886"/>
          <c:h val="0.3089567826731540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52" footer="0.3149606200000095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73"/>
          <c:w val="0.69547169843188961"/>
          <c:h val="0.67840441949017705"/>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182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MARÇO!$A$44:$A$47</c:f>
              <c:strCache>
                <c:ptCount val="4"/>
                <c:pt idx="0">
                  <c:v>À DISPOSIÇÃO + ASTC</c:v>
                </c:pt>
                <c:pt idx="1">
                  <c:v>ÁREA MEIO</c:v>
                </c:pt>
                <c:pt idx="2">
                  <c:v>ÁREA FIM</c:v>
                </c:pt>
                <c:pt idx="3">
                  <c:v>À DISPOSIÇÃO OUTROS ÓRGÃOS</c:v>
                </c:pt>
              </c:strCache>
            </c:strRef>
          </c:cat>
          <c:val>
            <c:numRef>
              <c:f>MARÇO!$B$44:$B$47</c:f>
              <c:numCache>
                <c:formatCode>General</c:formatCode>
                <c:ptCount val="4"/>
                <c:pt idx="0">
                  <c:v>0</c:v>
                </c:pt>
                <c:pt idx="1">
                  <c:v>186</c:v>
                </c:pt>
                <c:pt idx="2" formatCode="0">
                  <c:v>300</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08" footer="0.31496062000000108"/>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43"/>
          <c:h val="0.90233676783725136"/>
        </c:manualLayout>
      </c:layout>
      <c:barChart>
        <c:barDir val="bar"/>
        <c:grouping val="clustered"/>
        <c:ser>
          <c:idx val="0"/>
          <c:order val="0"/>
          <c:dLbls>
            <c:spPr>
              <a:noFill/>
              <a:ln>
                <a:noFill/>
              </a:ln>
              <a:effectLst/>
            </c:spPr>
            <c:txPr>
              <a:bodyPr/>
              <a:lstStyle/>
              <a:p>
                <a:pPr>
                  <a:defRPr b="1"/>
                </a:pPr>
                <a:endParaRPr lang="pt-BR"/>
              </a:p>
            </c:txPr>
            <c:showVal val="1"/>
            <c:showCatName val="1"/>
            <c:extLst xmlns:c16r2="http://schemas.microsoft.com/office/drawing/2015/06/chart">
              <c:ext xmlns:c15="http://schemas.microsoft.com/office/drawing/2012/chart" uri="{CE6537A1-D6FC-4f65-9D91-7224C49458BB}">
                <c15:showLeaderLines val="0"/>
              </c:ext>
            </c:extLst>
          </c:dLbls>
          <c:cat>
            <c:strRef>
              <c:f>MARÇO!$B$4:$B$38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MARÇO!$F$4:$F$38</c:f>
              <c:numCache>
                <c:formatCode>0.00</c:formatCode>
                <c:ptCount val="35"/>
                <c:pt idx="0">
                  <c:v>0</c:v>
                </c:pt>
                <c:pt idx="1">
                  <c:v>2.2400000000000002</c:v>
                </c:pt>
                <c:pt idx="2">
                  <c:v>6.11</c:v>
                </c:pt>
                <c:pt idx="3">
                  <c:v>3.87</c:v>
                </c:pt>
                <c:pt idx="4">
                  <c:v>8.35</c:v>
                </c:pt>
                <c:pt idx="5">
                  <c:v>6.11</c:v>
                </c:pt>
                <c:pt idx="6">
                  <c:v>0.41</c:v>
                </c:pt>
                <c:pt idx="7">
                  <c:v>7.54</c:v>
                </c:pt>
                <c:pt idx="8">
                  <c:v>8.9600000000000009</c:v>
                </c:pt>
                <c:pt idx="9">
                  <c:v>4.68</c:v>
                </c:pt>
                <c:pt idx="10">
                  <c:v>4.07</c:v>
                </c:pt>
                <c:pt idx="11">
                  <c:v>1.22</c:v>
                </c:pt>
                <c:pt idx="12">
                  <c:v>1.83</c:v>
                </c:pt>
                <c:pt idx="13">
                  <c:v>2.44</c:v>
                </c:pt>
                <c:pt idx="14">
                  <c:v>1.63</c:v>
                </c:pt>
                <c:pt idx="15">
                  <c:v>2.04</c:v>
                </c:pt>
                <c:pt idx="16">
                  <c:v>1.43</c:v>
                </c:pt>
                <c:pt idx="17">
                  <c:v>2.44</c:v>
                </c:pt>
                <c:pt idx="18">
                  <c:v>2.65</c:v>
                </c:pt>
                <c:pt idx="19">
                  <c:v>2.2400000000000002</c:v>
                </c:pt>
                <c:pt idx="20">
                  <c:v>2.2400000000000002</c:v>
                </c:pt>
                <c:pt idx="21">
                  <c:v>1.63</c:v>
                </c:pt>
                <c:pt idx="22">
                  <c:v>1.63</c:v>
                </c:pt>
                <c:pt idx="23">
                  <c:v>0.2</c:v>
                </c:pt>
                <c:pt idx="24">
                  <c:v>2.2400000000000002</c:v>
                </c:pt>
                <c:pt idx="25">
                  <c:v>0.61</c:v>
                </c:pt>
                <c:pt idx="26">
                  <c:v>4.07</c:v>
                </c:pt>
                <c:pt idx="27">
                  <c:v>2.04</c:v>
                </c:pt>
                <c:pt idx="28">
                  <c:v>4.07</c:v>
                </c:pt>
                <c:pt idx="29">
                  <c:v>1.02</c:v>
                </c:pt>
                <c:pt idx="30">
                  <c:v>2.2400000000000002</c:v>
                </c:pt>
                <c:pt idx="31">
                  <c:v>0.81</c:v>
                </c:pt>
                <c:pt idx="32">
                  <c:v>5.91</c:v>
                </c:pt>
                <c:pt idx="33">
                  <c:v>1.02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88803200"/>
        <c:axId val="88804736"/>
      </c:barChart>
      <c:catAx>
        <c:axId val="88803200"/>
        <c:scaling>
          <c:orientation val="minMax"/>
        </c:scaling>
        <c:axPos val="l"/>
        <c:numFmt formatCode="General" sourceLinked="0"/>
        <c:tickLblPos val="nextTo"/>
        <c:crossAx val="88804736"/>
        <c:crosses val="autoZero"/>
        <c:auto val="1"/>
        <c:lblAlgn val="ctr"/>
        <c:lblOffset val="100"/>
      </c:catAx>
      <c:valAx>
        <c:axId val="88804736"/>
        <c:scaling>
          <c:orientation val="minMax"/>
        </c:scaling>
        <c:axPos val="b"/>
        <c:majorGridlines>
          <c:spPr>
            <a:ln>
              <a:solidFill>
                <a:schemeClr val="bg1">
                  <a:lumMod val="75000"/>
                </a:schemeClr>
              </a:solidFill>
            </a:ln>
          </c:spPr>
        </c:majorGridlines>
        <c:numFmt formatCode="0.00" sourceLinked="1"/>
        <c:tickLblPos val="nextTo"/>
        <c:crossAx val="88803200"/>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25" footer="0.3149606200000012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89"/>
          <c:w val="0.69547169843188983"/>
          <c:h val="0.6784044194901776"/>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2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ABRIL!$A$44:$A$47</c:f>
              <c:strCache>
                <c:ptCount val="4"/>
                <c:pt idx="0">
                  <c:v>À DISPOSIÇÃO + ASTC</c:v>
                </c:pt>
                <c:pt idx="1">
                  <c:v>ÁREA MEIO</c:v>
                </c:pt>
                <c:pt idx="2">
                  <c:v>ÁREA FIM</c:v>
                </c:pt>
                <c:pt idx="3">
                  <c:v>À DISPOSIÇÃO OUTROS ÓRGÃOS</c:v>
                </c:pt>
              </c:strCache>
            </c:strRef>
          </c:cat>
          <c:val>
            <c:numRef>
              <c:f>ABRIL!$B$44:$B$47</c:f>
              <c:numCache>
                <c:formatCode>General</c:formatCode>
                <c:ptCount val="4"/>
                <c:pt idx="0">
                  <c:v>0</c:v>
                </c:pt>
                <c:pt idx="1">
                  <c:v>176</c:v>
                </c:pt>
                <c:pt idx="2" formatCode="0">
                  <c:v>299</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25" footer="0.3149606200000012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77"/>
          <c:h val="0.90233676783725081"/>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ABRIL!$B$4:$B$38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ABRIL!$F$4:$F$38</c:f>
              <c:numCache>
                <c:formatCode>0.00</c:formatCode>
                <c:ptCount val="35"/>
                <c:pt idx="0">
                  <c:v>0</c:v>
                </c:pt>
                <c:pt idx="1">
                  <c:v>2.29</c:v>
                </c:pt>
                <c:pt idx="2">
                  <c:v>6.04</c:v>
                </c:pt>
                <c:pt idx="3">
                  <c:v>3.96</c:v>
                </c:pt>
                <c:pt idx="4">
                  <c:v>8.75</c:v>
                </c:pt>
                <c:pt idx="5">
                  <c:v>6.25</c:v>
                </c:pt>
                <c:pt idx="6">
                  <c:v>0.42</c:v>
                </c:pt>
                <c:pt idx="7">
                  <c:v>7.08</c:v>
                </c:pt>
                <c:pt idx="8">
                  <c:v>8.9600000000000009</c:v>
                </c:pt>
                <c:pt idx="9">
                  <c:v>4.79</c:v>
                </c:pt>
                <c:pt idx="10">
                  <c:v>3.54</c:v>
                </c:pt>
                <c:pt idx="11">
                  <c:v>1.04</c:v>
                </c:pt>
                <c:pt idx="12">
                  <c:v>1.46</c:v>
                </c:pt>
                <c:pt idx="13">
                  <c:v>3.33</c:v>
                </c:pt>
                <c:pt idx="14">
                  <c:v>1.67</c:v>
                </c:pt>
                <c:pt idx="15">
                  <c:v>2.08</c:v>
                </c:pt>
                <c:pt idx="16">
                  <c:v>1.46</c:v>
                </c:pt>
                <c:pt idx="17">
                  <c:v>2.29</c:v>
                </c:pt>
                <c:pt idx="18">
                  <c:v>2.92</c:v>
                </c:pt>
                <c:pt idx="19">
                  <c:v>2.29</c:v>
                </c:pt>
                <c:pt idx="20">
                  <c:v>2.29</c:v>
                </c:pt>
                <c:pt idx="21">
                  <c:v>1.67</c:v>
                </c:pt>
                <c:pt idx="22">
                  <c:v>1.67</c:v>
                </c:pt>
                <c:pt idx="23">
                  <c:v>0.21</c:v>
                </c:pt>
                <c:pt idx="24">
                  <c:v>2.29</c:v>
                </c:pt>
                <c:pt idx="25">
                  <c:v>0.63</c:v>
                </c:pt>
                <c:pt idx="26">
                  <c:v>3.96</c:v>
                </c:pt>
                <c:pt idx="27">
                  <c:v>1.67</c:v>
                </c:pt>
                <c:pt idx="28">
                  <c:v>3.96</c:v>
                </c:pt>
                <c:pt idx="29">
                  <c:v>1.04</c:v>
                </c:pt>
                <c:pt idx="30">
                  <c:v>2.29</c:v>
                </c:pt>
                <c:pt idx="31">
                  <c:v>0.83</c:v>
                </c:pt>
                <c:pt idx="32">
                  <c:v>5.83</c:v>
                </c:pt>
                <c:pt idx="33">
                  <c:v>1.04</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90593152"/>
        <c:axId val="90594688"/>
      </c:barChart>
      <c:catAx>
        <c:axId val="90593152"/>
        <c:scaling>
          <c:orientation val="minMax"/>
        </c:scaling>
        <c:axPos val="l"/>
        <c:numFmt formatCode="General" sourceLinked="0"/>
        <c:tickLblPos val="nextTo"/>
        <c:crossAx val="90594688"/>
        <c:crosses val="autoZero"/>
        <c:auto val="1"/>
        <c:lblAlgn val="ctr"/>
        <c:lblOffset val="100"/>
      </c:catAx>
      <c:valAx>
        <c:axId val="90594688"/>
        <c:scaling>
          <c:orientation val="minMax"/>
        </c:scaling>
        <c:axPos val="b"/>
        <c:majorGridlines>
          <c:spPr>
            <a:ln>
              <a:solidFill>
                <a:schemeClr val="bg1">
                  <a:lumMod val="75000"/>
                </a:schemeClr>
              </a:solidFill>
            </a:ln>
          </c:spPr>
        </c:majorGridlines>
        <c:numFmt formatCode="0.00" sourceLinked="1"/>
        <c:tickLblPos val="nextTo"/>
        <c:crossAx val="9059315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41" footer="0.3149606200000014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801"/>
          <c:w val="0.69547169843189005"/>
          <c:h val="0.67840441949017805"/>
        </c:manualLayout>
      </c:layout>
      <c:pie3DChart>
        <c:varyColors val="1"/>
        <c:ser>
          <c:idx val="0"/>
          <c:order val="0"/>
          <c:dLbls>
            <c:dLbl>
              <c:idx val="0"/>
              <c:layout>
                <c:manualLayout>
                  <c:x val="-0.20643404106420962"/>
                  <c:y val="6.3556863716416112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1"/>
              <c:layout>
                <c:manualLayout>
                  <c:x val="0.21270484048272711"/>
                  <c:y val="-0.16980144083417056"/>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460-44CE-83A5-E4452A3F9773}"/>
                </c:ext>
              </c:extLst>
            </c:dLbl>
            <c:dLbl>
              <c:idx val="3"/>
              <c:layout>
                <c:manualLayout>
                  <c:x val="-0.25652556876121341"/>
                  <c:y val="9.3690845529143391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MAIO!$A$45:$A$47</c:f>
              <c:strCache>
                <c:ptCount val="3"/>
                <c:pt idx="0">
                  <c:v>ÁREA MEIO</c:v>
                </c:pt>
                <c:pt idx="1">
                  <c:v>ÁREA FIM</c:v>
                </c:pt>
                <c:pt idx="2">
                  <c:v>À DISPOSIÇÃO</c:v>
                </c:pt>
              </c:strCache>
            </c:strRef>
          </c:cat>
          <c:val>
            <c:numRef>
              <c:f>MAIO!$B$45:$B$47</c:f>
              <c:numCache>
                <c:formatCode>General</c:formatCode>
                <c:ptCount val="3"/>
                <c:pt idx="0">
                  <c:v>176</c:v>
                </c:pt>
                <c:pt idx="1">
                  <c:v>298</c:v>
                </c:pt>
                <c:pt idx="2"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41" footer="0.3149606200000014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621"/>
          <c:h val="0.90233676783725025"/>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90712704"/>
        <c:axId val="90734976"/>
      </c:barChart>
      <c:catAx>
        <c:axId val="90712704"/>
        <c:scaling>
          <c:orientation val="minMax"/>
        </c:scaling>
        <c:axPos val="l"/>
        <c:numFmt formatCode="General" sourceLinked="0"/>
        <c:tickLblPos val="nextTo"/>
        <c:crossAx val="90734976"/>
        <c:crosses val="autoZero"/>
        <c:auto val="1"/>
        <c:lblAlgn val="ctr"/>
        <c:lblOffset val="100"/>
      </c:catAx>
      <c:valAx>
        <c:axId val="90734976"/>
        <c:scaling>
          <c:orientation val="minMax"/>
        </c:scaling>
        <c:axPos val="b"/>
        <c:majorGridlines>
          <c:spPr>
            <a:ln>
              <a:solidFill>
                <a:schemeClr val="bg1">
                  <a:lumMod val="75000"/>
                </a:schemeClr>
              </a:solidFill>
            </a:ln>
          </c:spPr>
        </c:majorGridlines>
        <c:numFmt formatCode="0.00%" sourceLinked="1"/>
        <c:tickLblPos val="nextTo"/>
        <c:crossAx val="9071270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52" footer="0.3149606200000015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801"/>
          <c:w val="0.69547169843189005"/>
          <c:h val="0.67840441949017805"/>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391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JUNHO!$A$45:$A$47</c:f>
              <c:strCache>
                <c:ptCount val="3"/>
                <c:pt idx="0">
                  <c:v>ÁREA MEIO</c:v>
                </c:pt>
                <c:pt idx="1">
                  <c:v>ÁREA FIM</c:v>
                </c:pt>
                <c:pt idx="2">
                  <c:v>À DISPOSIÇÃO OUTROS ÓRGÃOS</c:v>
                </c:pt>
              </c:strCache>
            </c:strRef>
          </c:cat>
          <c:val>
            <c:numRef>
              <c:f>JUNHO!$B$45:$B$47</c:f>
              <c:numCache>
                <c:formatCode>General</c:formatCode>
                <c:ptCount val="3"/>
                <c:pt idx="0">
                  <c:v>175</c:v>
                </c:pt>
                <c:pt idx="1">
                  <c:v>298</c:v>
                </c:pt>
                <c:pt idx="2" formatCode="0.0">
                  <c:v>5</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41" footer="0.3149606200000014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621"/>
          <c:h val="0.90233676783725025"/>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91266432"/>
        <c:axId val="91165824"/>
      </c:barChart>
      <c:catAx>
        <c:axId val="91266432"/>
        <c:scaling>
          <c:orientation val="minMax"/>
        </c:scaling>
        <c:axPos val="l"/>
        <c:numFmt formatCode="General" sourceLinked="0"/>
        <c:tickLblPos val="nextTo"/>
        <c:crossAx val="91165824"/>
        <c:crosses val="autoZero"/>
        <c:auto val="1"/>
        <c:lblAlgn val="ctr"/>
        <c:lblOffset val="100"/>
      </c:catAx>
      <c:valAx>
        <c:axId val="91165824"/>
        <c:scaling>
          <c:orientation val="minMax"/>
        </c:scaling>
        <c:axPos val="b"/>
        <c:majorGridlines>
          <c:spPr>
            <a:ln>
              <a:solidFill>
                <a:schemeClr val="bg1">
                  <a:lumMod val="75000"/>
                </a:schemeClr>
              </a:solidFill>
            </a:ln>
          </c:spPr>
        </c:majorGridlines>
        <c:numFmt formatCode="0.00%" sourceLinked="1"/>
        <c:tickLblPos val="nextTo"/>
        <c:crossAx val="9126643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52" footer="0.3149606200000015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812"/>
          <c:w val="0.69547169843189038"/>
          <c:h val="0.6784044194901786"/>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48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JULHO!$A$41:$A$43</c:f>
              <c:strCache>
                <c:ptCount val="3"/>
                <c:pt idx="0">
                  <c:v>ÁREA MEIO</c:v>
                </c:pt>
                <c:pt idx="1">
                  <c:v>ÁREA FIM</c:v>
                </c:pt>
                <c:pt idx="2">
                  <c:v>À DISPOSIÇÃO OUTROS ÓRGÃOS</c:v>
                </c:pt>
              </c:strCache>
            </c:strRef>
          </c:cat>
          <c:val>
            <c:numRef>
              <c:f>JULHO!$B$41:$B$43</c:f>
              <c:numCache>
                <c:formatCode>General</c:formatCode>
                <c:ptCount val="3"/>
                <c:pt idx="0">
                  <c:v>190</c:v>
                </c:pt>
                <c:pt idx="1">
                  <c:v>281</c:v>
                </c:pt>
                <c:pt idx="2" formatCode="0.0">
                  <c:v>0</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52" footer="0.3149606200000015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665"/>
          <c:h val="0.90233676783724959"/>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91337088"/>
        <c:axId val="91338624"/>
      </c:barChart>
      <c:catAx>
        <c:axId val="91337088"/>
        <c:scaling>
          <c:orientation val="minMax"/>
        </c:scaling>
        <c:axPos val="l"/>
        <c:numFmt formatCode="General" sourceLinked="0"/>
        <c:tickLblPos val="nextTo"/>
        <c:crossAx val="91338624"/>
        <c:crosses val="autoZero"/>
        <c:auto val="1"/>
        <c:lblAlgn val="ctr"/>
        <c:lblOffset val="100"/>
      </c:catAx>
      <c:valAx>
        <c:axId val="91338624"/>
        <c:scaling>
          <c:orientation val="minMax"/>
        </c:scaling>
        <c:axPos val="b"/>
        <c:majorGridlines>
          <c:spPr>
            <a:ln>
              <a:solidFill>
                <a:schemeClr val="bg1">
                  <a:lumMod val="75000"/>
                </a:schemeClr>
              </a:solidFill>
            </a:ln>
          </c:spPr>
        </c:majorGridlines>
        <c:numFmt formatCode="0.00%" sourceLinked="1"/>
        <c:tickLblPos val="nextTo"/>
        <c:crossAx val="91337088"/>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63" footer="0.3149606200000016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BR"/>
  <c:chart>
    <c:title/>
    <c:plotArea>
      <c:layout>
        <c:manualLayout>
          <c:layoutTarget val="inner"/>
          <c:xMode val="edge"/>
          <c:yMode val="edge"/>
          <c:x val="0.16863415808665838"/>
          <c:y val="5.4505746873124879E-2"/>
          <c:w val="0.76974685056713699"/>
          <c:h val="0.90233676783724914"/>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AGOSTO!$B$3:$B$33</c:f>
              <c:strCache>
                <c:ptCount val="31"/>
                <c:pt idx="0">
                  <c:v>ACOM</c:v>
                </c:pt>
                <c:pt idx="1">
                  <c:v>ASMI</c:v>
                </c:pt>
                <c:pt idx="2">
                  <c:v>DAF</c:v>
                </c:pt>
                <c:pt idx="3">
                  <c:v>DAE</c:v>
                </c:pt>
                <c:pt idx="4">
                  <c:v>DAP</c:v>
                </c:pt>
                <c:pt idx="5">
                  <c:v>DGE</c:v>
                </c:pt>
                <c:pt idx="6">
                  <c:v>DGO</c:v>
                </c:pt>
                <c:pt idx="7">
                  <c:v>DEC</c:v>
                </c:pt>
                <c:pt idx="8">
                  <c:v>DGP</c:v>
                </c:pt>
                <c:pt idx="9">
                  <c:v>DIE</c:v>
                </c:pt>
                <c:pt idx="10">
                  <c:v>DLC</c:v>
                </c:pt>
                <c:pt idx="11">
                  <c:v>DRR</c:v>
                </c:pt>
                <c:pt idx="12">
                  <c:v>DTI</c:v>
                </c:pt>
                <c:pt idx="13">
                  <c:v>DGAD</c:v>
                </c:pt>
                <c:pt idx="14">
                  <c:v>DGCE</c:v>
                </c:pt>
                <c:pt idx="15">
                  <c:v>GACWWD</c:v>
                </c:pt>
                <c:pt idx="16">
                  <c:v>GAGSS</c:v>
                </c:pt>
                <c:pt idx="17">
                  <c:v>GACHJN</c:v>
                </c:pt>
                <c:pt idx="18">
                  <c:v>GACLEC</c:v>
                </c:pt>
                <c:pt idx="19">
                  <c:v>GACJNA</c:v>
                </c:pt>
                <c:pt idx="20">
                  <c:v>GACLRH</c:v>
                </c:pt>
                <c:pt idx="21">
                  <c:v>GASNI</c:v>
                </c:pt>
                <c:pt idx="22">
                  <c:v>GACMG</c:v>
                </c:pt>
                <c:pt idx="23">
                  <c:v>GACAMF</c:v>
                </c:pt>
                <c:pt idx="24">
                  <c:v>GACCFF</c:v>
                </c:pt>
                <c:pt idx="25">
                  <c:v>GCR</c:v>
                </c:pt>
                <c:pt idx="26">
                  <c:v>ICON</c:v>
                </c:pt>
                <c:pt idx="27">
                  <c:v>OUVI</c:v>
                </c:pt>
                <c:pt idx="28">
                  <c:v>GAP</c:v>
                </c:pt>
                <c:pt idx="29">
                  <c:v>SEG</c:v>
                </c:pt>
                <c:pt idx="30">
                  <c:v>SERV À DISP.</c:v>
                </c:pt>
              </c:strCache>
            </c:strRef>
          </c:cat>
          <c:val>
            <c:numRef>
              <c:f>AGOSTO!$E$3:$E$33</c:f>
              <c:numCache>
                <c:formatCode>0.00</c:formatCode>
                <c:ptCount val="31"/>
                <c:pt idx="0">
                  <c:v>1.9067796610169492</c:v>
                </c:pt>
                <c:pt idx="1">
                  <c:v>4.2372881355932197</c:v>
                </c:pt>
                <c:pt idx="2">
                  <c:v>6.9915254237288131</c:v>
                </c:pt>
                <c:pt idx="3">
                  <c:v>3.8135593220338984</c:v>
                </c:pt>
                <c:pt idx="4">
                  <c:v>6.1440677966101696</c:v>
                </c:pt>
                <c:pt idx="5">
                  <c:v>9.9576271186440675</c:v>
                </c:pt>
                <c:pt idx="6">
                  <c:v>3.6016949152542375</c:v>
                </c:pt>
                <c:pt idx="7">
                  <c:v>3.1779661016949152</c:v>
                </c:pt>
                <c:pt idx="8">
                  <c:v>5.0847457627118651</c:v>
                </c:pt>
                <c:pt idx="9">
                  <c:v>2.754237288135593</c:v>
                </c:pt>
                <c:pt idx="10">
                  <c:v>7.4152542372881349</c:v>
                </c:pt>
                <c:pt idx="11">
                  <c:v>1.9067796610169492</c:v>
                </c:pt>
                <c:pt idx="12">
                  <c:v>3.8135593220338984</c:v>
                </c:pt>
                <c:pt idx="13">
                  <c:v>0.42372881355932202</c:v>
                </c:pt>
                <c:pt idx="14">
                  <c:v>1.2711864406779663</c:v>
                </c:pt>
                <c:pt idx="15">
                  <c:v>2.1186440677966099</c:v>
                </c:pt>
                <c:pt idx="16">
                  <c:v>1.4830508474576272</c:v>
                </c:pt>
                <c:pt idx="17">
                  <c:v>2.3305084745762712</c:v>
                </c:pt>
                <c:pt idx="18">
                  <c:v>2.9661016949152543</c:v>
                </c:pt>
                <c:pt idx="19">
                  <c:v>2.3305084745762712</c:v>
                </c:pt>
                <c:pt idx="20">
                  <c:v>2.1186440677966099</c:v>
                </c:pt>
                <c:pt idx="21">
                  <c:v>1.6949152542372881</c:v>
                </c:pt>
                <c:pt idx="22">
                  <c:v>1.6949152542372881</c:v>
                </c:pt>
                <c:pt idx="23">
                  <c:v>0.21186440677966101</c:v>
                </c:pt>
                <c:pt idx="24">
                  <c:v>2.3305084745762712</c:v>
                </c:pt>
                <c:pt idx="25">
                  <c:v>0.63559322033898313</c:v>
                </c:pt>
                <c:pt idx="26">
                  <c:v>2.3305084745762712</c:v>
                </c:pt>
                <c:pt idx="27">
                  <c:v>1.0593220338983049</c:v>
                </c:pt>
                <c:pt idx="28">
                  <c:v>6.3559322033898304</c:v>
                </c:pt>
                <c:pt idx="29">
                  <c:v>6.7796610169491522</c:v>
                </c:pt>
                <c:pt idx="30">
                  <c:v>1.0593220338983049</c:v>
                </c:pt>
              </c:numCache>
            </c:numRef>
          </c:val>
          <c:extLst xmlns:c16r2="http://schemas.microsoft.com/office/drawing/2015/06/chart">
            <c:ext xmlns:c16="http://schemas.microsoft.com/office/drawing/2014/chart" uri="{C3380CC4-5D6E-409C-BE32-E72D297353CC}">
              <c16:uniqueId val="{00000000-1859-443D-B7C8-60A48B22A375}"/>
            </c:ext>
          </c:extLst>
        </c:ser>
        <c:axId val="91670784"/>
        <c:axId val="91672576"/>
      </c:barChart>
      <c:catAx>
        <c:axId val="91670784"/>
        <c:scaling>
          <c:orientation val="minMax"/>
        </c:scaling>
        <c:axPos val="l"/>
        <c:numFmt formatCode="General" sourceLinked="0"/>
        <c:tickLblPos val="nextTo"/>
        <c:crossAx val="91672576"/>
        <c:crosses val="autoZero"/>
        <c:auto val="1"/>
        <c:lblAlgn val="ctr"/>
        <c:lblOffset val="100"/>
      </c:catAx>
      <c:valAx>
        <c:axId val="91672576"/>
        <c:scaling>
          <c:orientation val="minMax"/>
        </c:scaling>
        <c:axPos val="b"/>
        <c:majorGridlines>
          <c:spPr>
            <a:ln>
              <a:solidFill>
                <a:schemeClr val="bg1">
                  <a:lumMod val="75000"/>
                </a:schemeClr>
              </a:solidFill>
            </a:ln>
          </c:spPr>
        </c:majorGridlines>
        <c:numFmt formatCode="0.00" sourceLinked="1"/>
        <c:tickLblPos val="nextTo"/>
        <c:crossAx val="9167078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86" footer="0.3149606200000018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title>
    <c:plotArea>
      <c:layout/>
      <c:pieChart>
        <c:varyColors val="1"/>
        <c:ser>
          <c:idx val="0"/>
          <c:order val="0"/>
          <c:tx>
            <c:strRef>
              <c:f>AGOSTO!$C$2</c:f>
              <c:strCache>
                <c:ptCount val="1"/>
                <c:pt idx="0">
                  <c:v>Tipo Atividade</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AGOSTO!$C$41:$C$42</c:f>
              <c:numCache>
                <c:formatCode>General</c:formatCode>
                <c:ptCount val="2"/>
                <c:pt idx="0">
                  <c:v>12</c:v>
                </c:pt>
                <c:pt idx="1">
                  <c:v>19</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txPr>
        <a:bodyPr/>
        <a:lstStyle/>
        <a:p>
          <a:pPr rtl="0">
            <a:defRPr/>
          </a:pPr>
          <a:endParaRPr lang="pt-BR"/>
        </a:p>
      </c:txPr>
    </c:legend>
    <c:plotVisOnly val="1"/>
    <c:dispBlanksAs val="zero"/>
  </c:chart>
  <c:printSettings>
    <c:headerFooter/>
    <c:pageMargins b="0.78740157499999996" l="0.511811024" r="0.511811024" t="0.78740157499999996" header="0.31496062000000025" footer="0.3149606200000002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chart>
    <c:title/>
    <c:plotArea>
      <c:layout>
        <c:manualLayout>
          <c:layoutTarget val="inner"/>
          <c:xMode val="edge"/>
          <c:yMode val="edge"/>
          <c:x val="0.16863415808665838"/>
          <c:y val="5.4505746873124879E-2"/>
          <c:w val="0.76974685056713743"/>
          <c:h val="0.90233676783724848"/>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SETEMBRO!$B$3:$B$33</c:f>
              <c:strCache>
                <c:ptCount val="31"/>
                <c:pt idx="0">
                  <c:v>ACOM</c:v>
                </c:pt>
                <c:pt idx="1">
                  <c:v>ASMI</c:v>
                </c:pt>
                <c:pt idx="2">
                  <c:v>DAF</c:v>
                </c:pt>
                <c:pt idx="3">
                  <c:v>DAE</c:v>
                </c:pt>
                <c:pt idx="4">
                  <c:v>DAP</c:v>
                </c:pt>
                <c:pt idx="5">
                  <c:v>DGE</c:v>
                </c:pt>
                <c:pt idx="6">
                  <c:v>DGO</c:v>
                </c:pt>
                <c:pt idx="7">
                  <c:v>DEC</c:v>
                </c:pt>
                <c:pt idx="8">
                  <c:v>DGP</c:v>
                </c:pt>
                <c:pt idx="9">
                  <c:v>DIE</c:v>
                </c:pt>
                <c:pt idx="10">
                  <c:v>DLC</c:v>
                </c:pt>
                <c:pt idx="11">
                  <c:v>DRR</c:v>
                </c:pt>
                <c:pt idx="12">
                  <c:v>DTI</c:v>
                </c:pt>
                <c:pt idx="13">
                  <c:v>DGAD</c:v>
                </c:pt>
                <c:pt idx="14">
                  <c:v>DGCE</c:v>
                </c:pt>
                <c:pt idx="15">
                  <c:v>GACWWD</c:v>
                </c:pt>
                <c:pt idx="16">
                  <c:v>GAGSS</c:v>
                </c:pt>
                <c:pt idx="17">
                  <c:v>GACHJN</c:v>
                </c:pt>
                <c:pt idx="18">
                  <c:v>GACLEC</c:v>
                </c:pt>
                <c:pt idx="19">
                  <c:v>GACJNA</c:v>
                </c:pt>
                <c:pt idx="20">
                  <c:v>GACLRH</c:v>
                </c:pt>
                <c:pt idx="21">
                  <c:v>GASNI</c:v>
                </c:pt>
                <c:pt idx="22">
                  <c:v>GACMG</c:v>
                </c:pt>
                <c:pt idx="23">
                  <c:v>GACAMF</c:v>
                </c:pt>
                <c:pt idx="24">
                  <c:v>GACCFF</c:v>
                </c:pt>
                <c:pt idx="25">
                  <c:v>GCR</c:v>
                </c:pt>
                <c:pt idx="26">
                  <c:v>ICON</c:v>
                </c:pt>
                <c:pt idx="27">
                  <c:v>OUVI</c:v>
                </c:pt>
                <c:pt idx="28">
                  <c:v>GAP</c:v>
                </c:pt>
                <c:pt idx="29">
                  <c:v>SEG</c:v>
                </c:pt>
                <c:pt idx="30">
                  <c:v>SERV À DISP.</c:v>
                </c:pt>
              </c:strCache>
            </c:strRef>
          </c:cat>
          <c:val>
            <c:numRef>
              <c:f>SETEMBRO!$E$3:$E$33</c:f>
              <c:numCache>
                <c:formatCode>0.00</c:formatCode>
                <c:ptCount val="31"/>
                <c:pt idx="0">
                  <c:v>1.9189765458422177</c:v>
                </c:pt>
                <c:pt idx="1">
                  <c:v>4.2643923240938166</c:v>
                </c:pt>
                <c:pt idx="2">
                  <c:v>7.0362473347547976</c:v>
                </c:pt>
                <c:pt idx="3">
                  <c:v>3.8379530916844353</c:v>
                </c:pt>
                <c:pt idx="4">
                  <c:v>6.1833688699360341</c:v>
                </c:pt>
                <c:pt idx="5">
                  <c:v>9.8081023454157776</c:v>
                </c:pt>
                <c:pt idx="6">
                  <c:v>3.624733475479744</c:v>
                </c:pt>
                <c:pt idx="7">
                  <c:v>3.1982942430703627</c:v>
                </c:pt>
                <c:pt idx="8">
                  <c:v>5.1172707889125801</c:v>
                </c:pt>
                <c:pt idx="9">
                  <c:v>2.7718550106609809</c:v>
                </c:pt>
                <c:pt idx="10">
                  <c:v>7.249466950959488</c:v>
                </c:pt>
                <c:pt idx="11">
                  <c:v>1.9189765458422177</c:v>
                </c:pt>
                <c:pt idx="12">
                  <c:v>3.8379530916844353</c:v>
                </c:pt>
                <c:pt idx="13">
                  <c:v>0.42643923240938164</c:v>
                </c:pt>
                <c:pt idx="14">
                  <c:v>1.279317697228145</c:v>
                </c:pt>
                <c:pt idx="15">
                  <c:v>2.1321961620469083</c:v>
                </c:pt>
                <c:pt idx="16">
                  <c:v>1.4925373134328357</c:v>
                </c:pt>
                <c:pt idx="17">
                  <c:v>2.3454157782515992</c:v>
                </c:pt>
                <c:pt idx="18">
                  <c:v>2.9850746268656714</c:v>
                </c:pt>
                <c:pt idx="19">
                  <c:v>2.3454157782515992</c:v>
                </c:pt>
                <c:pt idx="20">
                  <c:v>2.1321961620469083</c:v>
                </c:pt>
                <c:pt idx="21">
                  <c:v>1.7057569296375266</c:v>
                </c:pt>
                <c:pt idx="22">
                  <c:v>1.7057569296375266</c:v>
                </c:pt>
                <c:pt idx="23">
                  <c:v>0.21321961620469082</c:v>
                </c:pt>
                <c:pt idx="24">
                  <c:v>2.3454157782515992</c:v>
                </c:pt>
                <c:pt idx="25">
                  <c:v>0.63965884861407252</c:v>
                </c:pt>
                <c:pt idx="26">
                  <c:v>2.1321961620469083</c:v>
                </c:pt>
                <c:pt idx="27">
                  <c:v>1.0660980810234542</c:v>
                </c:pt>
                <c:pt idx="28">
                  <c:v>6.3965884861407254</c:v>
                </c:pt>
                <c:pt idx="29">
                  <c:v>6.8230277185501063</c:v>
                </c:pt>
                <c:pt idx="30">
                  <c:v>1.0660980810234542</c:v>
                </c:pt>
              </c:numCache>
            </c:numRef>
          </c:val>
          <c:extLst xmlns:c16r2="http://schemas.microsoft.com/office/drawing/2015/06/chart">
            <c:ext xmlns:c16="http://schemas.microsoft.com/office/drawing/2014/chart" uri="{C3380CC4-5D6E-409C-BE32-E72D297353CC}">
              <c16:uniqueId val="{00000000-1859-443D-B7C8-60A48B22A375}"/>
            </c:ext>
          </c:extLst>
        </c:ser>
        <c:axId val="92158976"/>
        <c:axId val="92168960"/>
      </c:barChart>
      <c:catAx>
        <c:axId val="92158976"/>
        <c:scaling>
          <c:orientation val="minMax"/>
        </c:scaling>
        <c:axPos val="l"/>
        <c:numFmt formatCode="General" sourceLinked="0"/>
        <c:tickLblPos val="nextTo"/>
        <c:crossAx val="92168960"/>
        <c:crosses val="autoZero"/>
        <c:auto val="1"/>
        <c:lblAlgn val="ctr"/>
        <c:lblOffset val="100"/>
      </c:catAx>
      <c:valAx>
        <c:axId val="92168960"/>
        <c:scaling>
          <c:orientation val="minMax"/>
        </c:scaling>
        <c:axPos val="b"/>
        <c:majorGridlines>
          <c:spPr>
            <a:ln>
              <a:solidFill>
                <a:schemeClr val="bg1">
                  <a:lumMod val="75000"/>
                </a:schemeClr>
              </a:solidFill>
            </a:ln>
          </c:spPr>
        </c:majorGridlines>
        <c:numFmt formatCode="0.00" sourceLinked="1"/>
        <c:tickLblPos val="nextTo"/>
        <c:crossAx val="92158976"/>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97" footer="0.3149606200000019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title>
    <c:plotArea>
      <c:layout/>
      <c:pieChart>
        <c:varyColors val="1"/>
        <c:ser>
          <c:idx val="0"/>
          <c:order val="0"/>
          <c:tx>
            <c:strRef>
              <c:f>SETEMBRO!$G$16</c:f>
              <c:strCache>
                <c:ptCount val="1"/>
                <c:pt idx="0">
                  <c:v>0,69</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SETEMBRO!$C$41:$C$42</c:f>
              <c:numCache>
                <c:formatCode>General</c:formatCode>
                <c:ptCount val="2"/>
                <c:pt idx="0">
                  <c:v>12</c:v>
                </c:pt>
                <c:pt idx="1">
                  <c:v>19</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txPr>
        <a:bodyPr/>
        <a:lstStyle/>
        <a:p>
          <a:pPr rtl="0">
            <a:defRPr/>
          </a:pPr>
          <a:endParaRPr lang="pt-BR"/>
        </a:p>
      </c:txPr>
    </c:legend>
    <c:plotVisOnly val="1"/>
    <c:dispBlanksAs val="zero"/>
  </c:chart>
  <c:printSettings>
    <c:headerFooter/>
    <c:pageMargins b="0.78740157499999996" l="0.511811024" r="0.511811024" t="0.78740157499999996" header="0.31496062000000041" footer="0.3149606200000004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BR"/>
  <c:chart>
    <c:title>
      <c:layout/>
    </c:title>
    <c:plotArea>
      <c:layout>
        <c:manualLayout>
          <c:layoutTarget val="inner"/>
          <c:xMode val="edge"/>
          <c:yMode val="edge"/>
          <c:x val="0.16863415808665838"/>
          <c:y val="5.4505746873124879E-2"/>
          <c:w val="0.76974685056713776"/>
          <c:h val="0.90233676783724792"/>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OUTUBRO!$B$5:$B$34</c:f>
              <c:strCache>
                <c:ptCount val="30"/>
                <c:pt idx="0">
                  <c:v>DAP</c:v>
                </c:pt>
                <c:pt idx="1">
                  <c:v>DGE</c:v>
                </c:pt>
                <c:pt idx="2">
                  <c:v>DGO</c:v>
                </c:pt>
                <c:pt idx="3">
                  <c:v>DMU</c:v>
                </c:pt>
                <c:pt idx="4">
                  <c:v>DEC</c:v>
                </c:pt>
                <c:pt idx="5">
                  <c:v>DGP</c:v>
                </c:pt>
                <c:pt idx="6">
                  <c:v>DIE</c:v>
                </c:pt>
                <c:pt idx="7">
                  <c:v>DLC</c:v>
                </c:pt>
                <c:pt idx="8">
                  <c:v>DRR</c:v>
                </c:pt>
                <c:pt idx="9">
                  <c:v>DTI</c:v>
                </c:pt>
                <c:pt idx="10">
                  <c:v>DGAD</c:v>
                </c:pt>
                <c:pt idx="11">
                  <c:v>DGCE</c:v>
                </c:pt>
                <c:pt idx="12">
                  <c:v>GACMG</c:v>
                </c:pt>
                <c:pt idx="13">
                  <c:v>GAGSS</c:v>
                </c:pt>
                <c:pt idx="14">
                  <c:v>GASNI</c:v>
                </c:pt>
                <c:pt idx="15">
                  <c:v>GACAMF</c:v>
                </c:pt>
                <c:pt idx="16">
                  <c:v>GACCFF</c:v>
                </c:pt>
                <c:pt idx="17">
                  <c:v>GACHJN</c:v>
                </c:pt>
                <c:pt idx="18">
                  <c:v>GACJNA</c:v>
                </c:pt>
                <c:pt idx="19">
                  <c:v>GACLEC</c:v>
                </c:pt>
                <c:pt idx="20">
                  <c:v>GACLRH</c:v>
                </c:pt>
                <c:pt idx="21">
                  <c:v>GACWWD</c:v>
                </c:pt>
                <c:pt idx="22">
                  <c:v>GCR</c:v>
                </c:pt>
                <c:pt idx="23">
                  <c:v>GAP</c:v>
                </c:pt>
                <c:pt idx="24">
                  <c:v>ACOM</c:v>
                </c:pt>
                <c:pt idx="25">
                  <c:v>ASMI</c:v>
                </c:pt>
                <c:pt idx="26">
                  <c:v>ICON</c:v>
                </c:pt>
                <c:pt idx="27">
                  <c:v>OUVI</c:v>
                </c:pt>
                <c:pt idx="28">
                  <c:v>SEG</c:v>
                </c:pt>
                <c:pt idx="29">
                  <c:v>SERV À DISP.</c:v>
                </c:pt>
              </c:strCache>
            </c:strRef>
          </c:cat>
          <c:val>
            <c:numRef>
              <c:f>OUTUBRO!$E$3:$E$33</c:f>
              <c:numCache>
                <c:formatCode>0.00</c:formatCode>
                <c:ptCount val="31"/>
                <c:pt idx="0">
                  <c:v>6.8376068376068382</c:v>
                </c:pt>
                <c:pt idx="1">
                  <c:v>3.6324786324786329</c:v>
                </c:pt>
                <c:pt idx="2">
                  <c:v>6.1965811965811968</c:v>
                </c:pt>
                <c:pt idx="3">
                  <c:v>9.6153846153846168</c:v>
                </c:pt>
                <c:pt idx="4">
                  <c:v>3.6324786324786329</c:v>
                </c:pt>
                <c:pt idx="5">
                  <c:v>0.21367521367521369</c:v>
                </c:pt>
                <c:pt idx="6">
                  <c:v>3.2051282051282048</c:v>
                </c:pt>
                <c:pt idx="7">
                  <c:v>5.1282051282051277</c:v>
                </c:pt>
                <c:pt idx="8">
                  <c:v>2.7777777777777777</c:v>
                </c:pt>
                <c:pt idx="9">
                  <c:v>7.2649572649572658</c:v>
                </c:pt>
                <c:pt idx="10">
                  <c:v>1.9230769230769231</c:v>
                </c:pt>
                <c:pt idx="11">
                  <c:v>3.8461538461538463</c:v>
                </c:pt>
                <c:pt idx="12">
                  <c:v>0.42735042735042739</c:v>
                </c:pt>
                <c:pt idx="13">
                  <c:v>1.2820512820512819</c:v>
                </c:pt>
                <c:pt idx="14">
                  <c:v>1.7094017094017095</c:v>
                </c:pt>
                <c:pt idx="15">
                  <c:v>1.4957264957264957</c:v>
                </c:pt>
                <c:pt idx="16">
                  <c:v>1.7094017094017095</c:v>
                </c:pt>
                <c:pt idx="17">
                  <c:v>0.21367521367521369</c:v>
                </c:pt>
                <c:pt idx="18">
                  <c:v>2.3504273504273505</c:v>
                </c:pt>
                <c:pt idx="19">
                  <c:v>2.3504273504273505</c:v>
                </c:pt>
                <c:pt idx="20">
                  <c:v>2.3504273504273505</c:v>
                </c:pt>
                <c:pt idx="21">
                  <c:v>2.9914529914529915</c:v>
                </c:pt>
                <c:pt idx="22">
                  <c:v>2.1367521367521367</c:v>
                </c:pt>
                <c:pt idx="23">
                  <c:v>2.1367521367521367</c:v>
                </c:pt>
                <c:pt idx="24">
                  <c:v>0.64102564102564097</c:v>
                </c:pt>
                <c:pt idx="25">
                  <c:v>6.4102564102564097</c:v>
                </c:pt>
                <c:pt idx="26">
                  <c:v>1.9230769230769231</c:v>
                </c:pt>
                <c:pt idx="27">
                  <c:v>4.2735042735042734</c:v>
                </c:pt>
                <c:pt idx="28">
                  <c:v>2.3504273504273505</c:v>
                </c:pt>
                <c:pt idx="29">
                  <c:v>1.0683760683760684</c:v>
                </c:pt>
                <c:pt idx="30">
                  <c:v>6.8376068376068382</c:v>
                </c:pt>
              </c:numCache>
            </c:numRef>
          </c:val>
          <c:extLst xmlns:c16r2="http://schemas.microsoft.com/office/drawing/2015/06/chart">
            <c:ext xmlns:c16="http://schemas.microsoft.com/office/drawing/2014/chart" uri="{C3380CC4-5D6E-409C-BE32-E72D297353CC}">
              <c16:uniqueId val="{00000000-1859-443D-B7C8-60A48B22A375}"/>
            </c:ext>
          </c:extLst>
        </c:ser>
        <c:axId val="91860992"/>
        <c:axId val="91862528"/>
      </c:barChart>
      <c:catAx>
        <c:axId val="91860992"/>
        <c:scaling>
          <c:orientation val="minMax"/>
        </c:scaling>
        <c:axPos val="l"/>
        <c:numFmt formatCode="General" sourceLinked="0"/>
        <c:tickLblPos val="nextTo"/>
        <c:crossAx val="91862528"/>
        <c:crosses val="autoZero"/>
        <c:auto val="1"/>
        <c:lblAlgn val="ctr"/>
        <c:lblOffset val="100"/>
      </c:catAx>
      <c:valAx>
        <c:axId val="91862528"/>
        <c:scaling>
          <c:orientation val="minMax"/>
        </c:scaling>
        <c:axPos val="b"/>
        <c:majorGridlines>
          <c:spPr>
            <a:ln>
              <a:solidFill>
                <a:schemeClr val="bg1">
                  <a:lumMod val="75000"/>
                </a:schemeClr>
              </a:solidFill>
            </a:ln>
          </c:spPr>
        </c:majorGridlines>
        <c:numFmt formatCode="0.00" sourceLinked="1"/>
        <c:tickLblPos val="nextTo"/>
        <c:crossAx val="9186099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208" footer="0.31496062000000208"/>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layout/>
    </c:title>
    <c:plotArea>
      <c:layout/>
      <c:pieChart>
        <c:varyColors val="1"/>
        <c:ser>
          <c:idx val="0"/>
          <c:order val="0"/>
          <c:tx>
            <c:strRef>
              <c:f>OUTUBRO!$G$16</c:f>
              <c:strCache>
                <c:ptCount val="1"/>
                <c:pt idx="0">
                  <c:v>1,37</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OUTUBRO!$C$41:$C$42</c:f>
              <c:numCache>
                <c:formatCode>General</c:formatCode>
                <c:ptCount val="2"/>
                <c:pt idx="0">
                  <c:v>11</c:v>
                </c:pt>
                <c:pt idx="1">
                  <c:v>20</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layout/>
      <c:txPr>
        <a:bodyPr/>
        <a:lstStyle/>
        <a:p>
          <a:pPr rtl="0">
            <a:defRPr/>
          </a:pPr>
          <a:endParaRPr lang="pt-BR"/>
        </a:p>
      </c:txPr>
    </c:legend>
    <c:plotVisOnly val="1"/>
    <c:dispBlanksAs val="zero"/>
  </c:chart>
  <c:printSettings>
    <c:headerFooter/>
    <c:pageMargins b="0.78740157499999996" l="0.511811024" r="0.511811024" t="0.78740157499999996" header="0.31496062000000052" footer="0.3149606200000005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pt-BR"/>
  <c:chart>
    <c:title>
      <c:layout/>
    </c:title>
    <c:plotArea>
      <c:layout>
        <c:manualLayout>
          <c:layoutTarget val="inner"/>
          <c:xMode val="edge"/>
          <c:yMode val="edge"/>
          <c:x val="0.16863415808665838"/>
          <c:y val="5.4505746873124879E-2"/>
          <c:w val="0.76974685056713821"/>
          <c:h val="0.90233676783724737"/>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NOVEMBRO!$B$5:$B$33</c:f>
              <c:strCache>
                <c:ptCount val="29"/>
                <c:pt idx="0">
                  <c:v>DAP</c:v>
                </c:pt>
                <c:pt idx="1">
                  <c:v>DGE</c:v>
                </c:pt>
                <c:pt idx="2">
                  <c:v>DGO</c:v>
                </c:pt>
                <c:pt idx="3">
                  <c:v>DEC</c:v>
                </c:pt>
                <c:pt idx="4">
                  <c:v>DGP</c:v>
                </c:pt>
                <c:pt idx="5">
                  <c:v>DIE</c:v>
                </c:pt>
                <c:pt idx="6">
                  <c:v>DLC</c:v>
                </c:pt>
                <c:pt idx="7">
                  <c:v>DRR</c:v>
                </c:pt>
                <c:pt idx="8">
                  <c:v>DTI</c:v>
                </c:pt>
                <c:pt idx="9">
                  <c:v>DGAD</c:v>
                </c:pt>
                <c:pt idx="10">
                  <c:v>DGCE</c:v>
                </c:pt>
                <c:pt idx="11">
                  <c:v>GACMG</c:v>
                </c:pt>
                <c:pt idx="12">
                  <c:v>GAGSS</c:v>
                </c:pt>
                <c:pt idx="13">
                  <c:v>GASNI</c:v>
                </c:pt>
                <c:pt idx="14">
                  <c:v>GACAMF</c:v>
                </c:pt>
                <c:pt idx="15">
                  <c:v>GACCFF</c:v>
                </c:pt>
                <c:pt idx="16">
                  <c:v>GACHJN</c:v>
                </c:pt>
                <c:pt idx="17">
                  <c:v>GACJNA</c:v>
                </c:pt>
                <c:pt idx="18">
                  <c:v>GACLEC</c:v>
                </c:pt>
                <c:pt idx="19">
                  <c:v>GACLRH</c:v>
                </c:pt>
                <c:pt idx="20">
                  <c:v>GACWWD</c:v>
                </c:pt>
                <c:pt idx="21">
                  <c:v>GCR</c:v>
                </c:pt>
                <c:pt idx="22">
                  <c:v>GAP</c:v>
                </c:pt>
                <c:pt idx="23">
                  <c:v>ACOM</c:v>
                </c:pt>
                <c:pt idx="24">
                  <c:v>ASMI</c:v>
                </c:pt>
                <c:pt idx="25">
                  <c:v>ICON</c:v>
                </c:pt>
                <c:pt idx="26">
                  <c:v>OUVI</c:v>
                </c:pt>
                <c:pt idx="27">
                  <c:v>SEG</c:v>
                </c:pt>
                <c:pt idx="28">
                  <c:v>SERV À DISP.</c:v>
                </c:pt>
              </c:strCache>
            </c:strRef>
          </c:cat>
          <c:val>
            <c:numRef>
              <c:f>NOVEMBRO!$E$3:$E$32</c:f>
              <c:numCache>
                <c:formatCode>0.00</c:formatCode>
                <c:ptCount val="30"/>
                <c:pt idx="0">
                  <c:v>6.8376068376068382</c:v>
                </c:pt>
                <c:pt idx="1">
                  <c:v>3.6324786324786329</c:v>
                </c:pt>
                <c:pt idx="2">
                  <c:v>6.1965811965811968</c:v>
                </c:pt>
                <c:pt idx="3">
                  <c:v>9.6153846153846168</c:v>
                </c:pt>
                <c:pt idx="4">
                  <c:v>3.6324786324786329</c:v>
                </c:pt>
                <c:pt idx="5">
                  <c:v>3.2051282051282048</c:v>
                </c:pt>
                <c:pt idx="6">
                  <c:v>5.1282051282051277</c:v>
                </c:pt>
                <c:pt idx="7">
                  <c:v>3.4188034188034191</c:v>
                </c:pt>
                <c:pt idx="8">
                  <c:v>7.2649572649572658</c:v>
                </c:pt>
                <c:pt idx="9">
                  <c:v>1.9230769230769231</c:v>
                </c:pt>
                <c:pt idx="10">
                  <c:v>3.2051282051282048</c:v>
                </c:pt>
                <c:pt idx="11">
                  <c:v>0.42735042735042739</c:v>
                </c:pt>
                <c:pt idx="12">
                  <c:v>1.4957264957264957</c:v>
                </c:pt>
                <c:pt idx="13">
                  <c:v>1.7094017094017095</c:v>
                </c:pt>
                <c:pt idx="14">
                  <c:v>1.4957264957264957</c:v>
                </c:pt>
                <c:pt idx="15">
                  <c:v>1.7094017094017095</c:v>
                </c:pt>
                <c:pt idx="16">
                  <c:v>0.21367521367521369</c:v>
                </c:pt>
                <c:pt idx="17">
                  <c:v>2.3504273504273505</c:v>
                </c:pt>
                <c:pt idx="18">
                  <c:v>2.3504273504273505</c:v>
                </c:pt>
                <c:pt idx="19">
                  <c:v>2.3504273504273505</c:v>
                </c:pt>
                <c:pt idx="20">
                  <c:v>2.9914529914529915</c:v>
                </c:pt>
                <c:pt idx="21">
                  <c:v>2.1367521367521367</c:v>
                </c:pt>
                <c:pt idx="22">
                  <c:v>2.1367521367521367</c:v>
                </c:pt>
                <c:pt idx="23">
                  <c:v>0.64102564102564097</c:v>
                </c:pt>
                <c:pt idx="24">
                  <c:v>6.4102564102564097</c:v>
                </c:pt>
                <c:pt idx="25">
                  <c:v>1.9230769230769231</c:v>
                </c:pt>
                <c:pt idx="26">
                  <c:v>4.2735042735042734</c:v>
                </c:pt>
                <c:pt idx="27">
                  <c:v>2.3504273504273505</c:v>
                </c:pt>
                <c:pt idx="28">
                  <c:v>1.0683760683760684</c:v>
                </c:pt>
                <c:pt idx="29">
                  <c:v>6.8376068376068382</c:v>
                </c:pt>
              </c:numCache>
            </c:numRef>
          </c:val>
          <c:extLst xmlns:c16r2="http://schemas.microsoft.com/office/drawing/2015/06/chart">
            <c:ext xmlns:c16="http://schemas.microsoft.com/office/drawing/2014/chart" uri="{C3380CC4-5D6E-409C-BE32-E72D297353CC}">
              <c16:uniqueId val="{00000000-1859-443D-B7C8-60A48B22A375}"/>
            </c:ext>
          </c:extLst>
        </c:ser>
        <c:axId val="96761728"/>
        <c:axId val="96763264"/>
      </c:barChart>
      <c:catAx>
        <c:axId val="96761728"/>
        <c:scaling>
          <c:orientation val="minMax"/>
        </c:scaling>
        <c:axPos val="l"/>
        <c:numFmt formatCode="General" sourceLinked="0"/>
        <c:tickLblPos val="nextTo"/>
        <c:crossAx val="96763264"/>
        <c:crosses val="autoZero"/>
        <c:auto val="1"/>
        <c:lblAlgn val="ctr"/>
        <c:lblOffset val="100"/>
      </c:catAx>
      <c:valAx>
        <c:axId val="96763264"/>
        <c:scaling>
          <c:orientation val="minMax"/>
        </c:scaling>
        <c:axPos val="b"/>
        <c:majorGridlines>
          <c:spPr>
            <a:ln>
              <a:solidFill>
                <a:schemeClr val="bg1">
                  <a:lumMod val="75000"/>
                </a:schemeClr>
              </a:solidFill>
            </a:ln>
          </c:spPr>
        </c:majorGridlines>
        <c:numFmt formatCode="0.00" sourceLinked="1"/>
        <c:tickLblPos val="nextTo"/>
        <c:crossAx val="96761728"/>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224" footer="0.3149606200000022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layout/>
    </c:title>
    <c:plotArea>
      <c:layout/>
      <c:pieChart>
        <c:varyColors val="1"/>
        <c:ser>
          <c:idx val="0"/>
          <c:order val="0"/>
          <c:tx>
            <c:strRef>
              <c:f>NOVEMBRO!$A$1</c:f>
              <c:strCache>
                <c:ptCount val="1"/>
                <c:pt idx="0">
                  <c:v>TABELA 16 - DISTRIBUIÇÃO FUNCIONAL DO TCE</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NOVEMBRO!$C$40:$C$41</c:f>
              <c:numCache>
                <c:formatCode>General</c:formatCode>
                <c:ptCount val="2"/>
                <c:pt idx="0">
                  <c:v>188</c:v>
                </c:pt>
                <c:pt idx="1">
                  <c:v>280</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layout/>
      <c:txPr>
        <a:bodyPr/>
        <a:lstStyle/>
        <a:p>
          <a:pPr rtl="0">
            <a:defRPr/>
          </a:pPr>
          <a:endParaRPr lang="pt-BR"/>
        </a:p>
      </c:txPr>
    </c:legend>
    <c:plotVisOnly val="1"/>
    <c:dispBlanksAs val="zero"/>
  </c:chart>
  <c:printSettings>
    <c:headerFooter/>
    <c:pageMargins b="0.78740157499999996" l="0.511811024" r="0.511811024" t="0.78740157499999996" header="0.31496062000000064" footer="0.3149606200000006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268432</xdr:colOff>
      <xdr:row>47</xdr:row>
      <xdr:rowOff>34636</xdr:rowOff>
    </xdr:from>
    <xdr:to>
      <xdr:col>10</xdr:col>
      <xdr:colOff>346365</xdr:colOff>
      <xdr:row>64</xdr:row>
      <xdr:rowOff>51955</xdr:rowOff>
    </xdr:to>
    <xdr:graphicFrame macro="">
      <xdr:nvGraphicFramePr>
        <xdr:cNvPr id="3" name="Gráfico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47</xdr:row>
      <xdr:rowOff>8660</xdr:rowOff>
    </xdr:from>
    <xdr:to>
      <xdr:col>2</xdr:col>
      <xdr:colOff>225136</xdr:colOff>
      <xdr:row>64</xdr:row>
      <xdr:rowOff>25978</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277091</xdr:colOff>
      <xdr:row>47</xdr:row>
      <xdr:rowOff>25977</xdr:rowOff>
    </xdr:from>
    <xdr:to>
      <xdr:col>9</xdr:col>
      <xdr:colOff>744683</xdr:colOff>
      <xdr:row>64</xdr:row>
      <xdr:rowOff>43296</xdr:rowOff>
    </xdr:to>
    <xdr:graphicFrame macro="">
      <xdr:nvGraphicFramePr>
        <xdr:cNvPr id="3" name="Gráfico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4" name="Gráfico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6" name="Gráfico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5.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8.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42</xdr:row>
      <xdr:rowOff>51953</xdr:rowOff>
    </xdr:from>
    <xdr:to>
      <xdr:col>4</xdr:col>
      <xdr:colOff>602672</xdr:colOff>
      <xdr:row>59</xdr:row>
      <xdr:rowOff>103908</xdr:rowOff>
    </xdr:to>
    <xdr:graphicFrame macro="">
      <xdr:nvGraphicFramePr>
        <xdr:cNvPr id="2" name="Gráfico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1.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42</xdr:row>
      <xdr:rowOff>190497</xdr:rowOff>
    </xdr:from>
    <xdr:to>
      <xdr:col>4</xdr:col>
      <xdr:colOff>583622</xdr:colOff>
      <xdr:row>60</xdr:row>
      <xdr:rowOff>51952</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43</xdr:row>
      <xdr:rowOff>0</xdr:rowOff>
    </xdr:from>
    <xdr:to>
      <xdr:col>13</xdr:col>
      <xdr:colOff>588820</xdr:colOff>
      <xdr:row>76</xdr:row>
      <xdr:rowOff>77932</xdr:rowOff>
    </xdr:to>
    <xdr:graphicFrame macro="">
      <xdr:nvGraphicFramePr>
        <xdr:cNvPr id="3" name="Gráfico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4.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38</xdr:row>
      <xdr:rowOff>190497</xdr:rowOff>
    </xdr:from>
    <xdr:to>
      <xdr:col>4</xdr:col>
      <xdr:colOff>583622</xdr:colOff>
      <xdr:row>56</xdr:row>
      <xdr:rowOff>51952</xdr:rowOff>
    </xdr:to>
    <xdr:graphicFrame macro="">
      <xdr:nvGraphicFramePr>
        <xdr:cNvPr id="2" name="Gráfico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39</xdr:row>
      <xdr:rowOff>0</xdr:rowOff>
    </xdr:from>
    <xdr:to>
      <xdr:col>12</xdr:col>
      <xdr:colOff>588820</xdr:colOff>
      <xdr:row>72</xdr:row>
      <xdr:rowOff>77932</xdr:rowOff>
    </xdr:to>
    <xdr:graphicFrame macro="">
      <xdr:nvGraphicFramePr>
        <xdr:cNvPr id="3" name="Gráfico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7.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60614</xdr:colOff>
      <xdr:row>37</xdr:row>
      <xdr:rowOff>0</xdr:rowOff>
    </xdr:from>
    <xdr:to>
      <xdr:col>11</xdr:col>
      <xdr:colOff>588820</xdr:colOff>
      <xdr:row>70</xdr:row>
      <xdr:rowOff>77932</xdr:rowOff>
    </xdr:to>
    <xdr:graphicFrame macro="">
      <xdr:nvGraphicFramePr>
        <xdr:cNvPr id="3" name="Gráfico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66675</xdr:rowOff>
    </xdr:from>
    <xdr:to>
      <xdr:col>3</xdr:col>
      <xdr:colOff>180975</xdr:colOff>
      <xdr:row>55</xdr:row>
      <xdr:rowOff>85725</xdr:rowOff>
    </xdr:to>
    <xdr:graphicFrame macro="">
      <xdr:nvGraphicFramePr>
        <xdr:cNvPr id="5" name="Gráfico 4">
          <a:extLst>
            <a:ext uri="{FF2B5EF4-FFF2-40B4-BE49-F238E27FC236}">
              <a16:creationId xmlns:a16="http://schemas.microsoft.com/office/drawing/2014/main" xmlns=""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60614</xdr:colOff>
      <xdr:row>36</xdr:row>
      <xdr:rowOff>152400</xdr:rowOff>
    </xdr:from>
    <xdr:to>
      <xdr:col>10</xdr:col>
      <xdr:colOff>274495</xdr:colOff>
      <xdr:row>70</xdr:row>
      <xdr:rowOff>39832</xdr:rowOff>
    </xdr:to>
    <xdr:graphicFrame macro="">
      <xdr:nvGraphicFramePr>
        <xdr:cNvPr id="2" name="Gráfico 1">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28575</xdr:rowOff>
    </xdr:from>
    <xdr:to>
      <xdr:col>3</xdr:col>
      <xdr:colOff>381000</xdr:colOff>
      <xdr:row>52</xdr:row>
      <xdr:rowOff>142875</xdr:rowOff>
    </xdr:to>
    <xdr:graphicFrame macro="">
      <xdr:nvGraphicFramePr>
        <xdr:cNvPr id="3" name="Gráfico 2">
          <a:extLst>
            <a:ext uri="{FF2B5EF4-FFF2-40B4-BE49-F238E27FC236}">
              <a16:creationId xmlns:a16="http://schemas.microsoft.com/office/drawing/2014/main" xmlns=""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60614</xdr:colOff>
      <xdr:row>36</xdr:row>
      <xdr:rowOff>152400</xdr:rowOff>
    </xdr:from>
    <xdr:to>
      <xdr:col>10</xdr:col>
      <xdr:colOff>274495</xdr:colOff>
      <xdr:row>70</xdr:row>
      <xdr:rowOff>39832</xdr:rowOff>
    </xdr:to>
    <xdr:graphicFrame macro="">
      <xdr:nvGraphicFramePr>
        <xdr:cNvPr id="2" name="Gráfico 1">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28575</xdr:rowOff>
    </xdr:from>
    <xdr:to>
      <xdr:col>3</xdr:col>
      <xdr:colOff>266700</xdr:colOff>
      <xdr:row>52</xdr:row>
      <xdr:rowOff>142875</xdr:rowOff>
    </xdr:to>
    <xdr:graphicFrame macro="">
      <xdr:nvGraphicFramePr>
        <xdr:cNvPr id="3" name="Gráfico 2">
          <a:extLst>
            <a:ext uri="{FF2B5EF4-FFF2-40B4-BE49-F238E27FC236}">
              <a16:creationId xmlns:a16="http://schemas.microsoft.com/office/drawing/2014/main" xmlns=""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190500</xdr:colOff>
      <xdr:row>28</xdr:row>
      <xdr:rowOff>19050</xdr:rowOff>
    </xdr:from>
    <xdr:ext cx="4486275" cy="1257300"/>
    <xdr:sp macro="" textlink="">
      <xdr:nvSpPr>
        <xdr:cNvPr id="4" name="CaixaDeTexto 3"/>
        <xdr:cNvSpPr txBox="1"/>
      </xdr:nvSpPr>
      <xdr:spPr>
        <a:xfrm>
          <a:off x="7896225" y="5495925"/>
          <a:ext cx="4486275"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pt-BR" sz="1100"/>
        </a:p>
      </xdr:txBody>
    </xdr:sp>
    <xdr:clientData/>
  </xdr:oneCellAnchor>
  <xdr:oneCellAnchor>
    <xdr:from>
      <xdr:col>0</xdr:col>
      <xdr:colOff>247650</xdr:colOff>
      <xdr:row>54</xdr:row>
      <xdr:rowOff>0</xdr:rowOff>
    </xdr:from>
    <xdr:ext cx="4514850" cy="1457325"/>
    <xdr:sp macro="" textlink="">
      <xdr:nvSpPr>
        <xdr:cNvPr id="5" name="CaixaDeTexto 4"/>
        <xdr:cNvSpPr txBox="1"/>
      </xdr:nvSpPr>
      <xdr:spPr>
        <a:xfrm>
          <a:off x="247650" y="10429875"/>
          <a:ext cx="4514850" cy="145732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pt-BR" sz="1100"/>
            <a:t>NOTA: O total de TODAS AS CATEGORIAS (468) não coincide com o total de cargos lotados (455, TABELA 15), porque estão computados 38 servidores de outros órgãos à disposição do TCE, menos 25 servidores efetivos que, concomitantemente, ocupam cargos comissionados.</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4</xdr:col>
      <xdr:colOff>60614</xdr:colOff>
      <xdr:row>35</xdr:row>
      <xdr:rowOff>152400</xdr:rowOff>
    </xdr:from>
    <xdr:to>
      <xdr:col>10</xdr:col>
      <xdr:colOff>274495</xdr:colOff>
      <xdr:row>69</xdr:row>
      <xdr:rowOff>39832</xdr:rowOff>
    </xdr:to>
    <xdr:graphicFrame macro="">
      <xdr:nvGraphicFramePr>
        <xdr:cNvPr id="2" name="Gráfico 1">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19051</xdr:rowOff>
    </xdr:from>
    <xdr:to>
      <xdr:col>3</xdr:col>
      <xdr:colOff>238125</xdr:colOff>
      <xdr:row>51</xdr:row>
      <xdr:rowOff>142875</xdr:rowOff>
    </xdr:to>
    <xdr:graphicFrame macro="">
      <xdr:nvGraphicFramePr>
        <xdr:cNvPr id="3" name="Gráfico 2">
          <a:extLst>
            <a:ext uri="{FF2B5EF4-FFF2-40B4-BE49-F238E27FC236}">
              <a16:creationId xmlns:a16="http://schemas.microsoft.com/office/drawing/2014/main" xmlns=""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190500</xdr:colOff>
      <xdr:row>27</xdr:row>
      <xdr:rowOff>19050</xdr:rowOff>
    </xdr:from>
    <xdr:ext cx="4486275" cy="1257300"/>
    <xdr:sp macro="" textlink="">
      <xdr:nvSpPr>
        <xdr:cNvPr id="4" name="CaixaDeTexto 3"/>
        <xdr:cNvSpPr txBox="1"/>
      </xdr:nvSpPr>
      <xdr:spPr>
        <a:xfrm>
          <a:off x="7896225" y="5495925"/>
          <a:ext cx="4486275"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pt-BR" sz="1100"/>
        </a:p>
      </xdr:txBody>
    </xdr:sp>
    <xdr:clientData/>
  </xdr:oneCellAnchor>
  <xdr:oneCellAnchor>
    <xdr:from>
      <xdr:col>0</xdr:col>
      <xdr:colOff>247650</xdr:colOff>
      <xdr:row>53</xdr:row>
      <xdr:rowOff>0</xdr:rowOff>
    </xdr:from>
    <xdr:ext cx="4514850" cy="1457325"/>
    <xdr:sp macro="" textlink="">
      <xdr:nvSpPr>
        <xdr:cNvPr id="5" name="CaixaDeTexto 4"/>
        <xdr:cNvSpPr txBox="1"/>
      </xdr:nvSpPr>
      <xdr:spPr>
        <a:xfrm>
          <a:off x="247650" y="10429875"/>
          <a:ext cx="4514850" cy="145732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pt-BR" sz="1100"/>
            <a:t>NOTA: O total de TODAS AS CATEGORIAS (468) não coincide com o total de cargos lotados (455, TABELA 15), porque estão computados 38 servidores de outros órgãos à disposição do TCE, menos 25 servidores efetivos que, concomitantemente, ocupam cargos comissionados.</a:t>
          </a: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dimension ref="A1:J46"/>
  <sheetViews>
    <sheetView topLeftCell="A28"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88" t="s">
        <v>64</v>
      </c>
      <c r="B1" s="88"/>
      <c r="C1" s="88"/>
      <c r="D1" s="88"/>
      <c r="E1" s="88"/>
      <c r="F1" s="88"/>
      <c r="G1" s="88"/>
      <c r="H1" s="88"/>
      <c r="I1" s="88"/>
      <c r="J1" s="88"/>
    </row>
    <row r="2" spans="1:10" ht="25.5" customHeight="1" thickBot="1">
      <c r="A2" s="89" t="s">
        <v>0</v>
      </c>
      <c r="B2" s="91" t="s">
        <v>35</v>
      </c>
      <c r="C2" s="91"/>
      <c r="D2" s="91" t="s">
        <v>8</v>
      </c>
      <c r="E2" s="91"/>
      <c r="F2" s="91" t="s">
        <v>1</v>
      </c>
      <c r="G2" s="91"/>
      <c r="H2" s="92" t="s">
        <v>27</v>
      </c>
      <c r="I2" s="93"/>
      <c r="J2" s="8" t="s">
        <v>0</v>
      </c>
    </row>
    <row r="3" spans="1:10" ht="15.75" thickBot="1">
      <c r="A3" s="90"/>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14</v>
      </c>
      <c r="E5" s="14">
        <f t="shared" si="0"/>
        <v>2.8056112224448899</v>
      </c>
      <c r="F5" s="10">
        <v>2</v>
      </c>
      <c r="G5" s="14">
        <f t="shared" si="1"/>
        <v>2.5641025641025639</v>
      </c>
      <c r="H5" s="10">
        <v>10</v>
      </c>
      <c r="I5" s="14">
        <f t="shared" si="2"/>
        <v>3.2467532467532463</v>
      </c>
      <c r="J5" s="5" t="s">
        <v>11</v>
      </c>
    </row>
    <row r="6" spans="1:10">
      <c r="A6" s="2" t="s">
        <v>52</v>
      </c>
      <c r="B6" s="11"/>
      <c r="C6" s="11" t="s">
        <v>38</v>
      </c>
      <c r="D6" s="10">
        <v>30</v>
      </c>
      <c r="E6" s="14">
        <f t="shared" si="0"/>
        <v>6.0120240480961922</v>
      </c>
      <c r="F6" s="10">
        <v>1</v>
      </c>
      <c r="G6" s="14">
        <f t="shared" si="1"/>
        <v>1.2820512820512819</v>
      </c>
      <c r="H6" s="10">
        <v>11</v>
      </c>
      <c r="I6" s="14">
        <f t="shared" si="2"/>
        <v>3.5714285714285712</v>
      </c>
      <c r="J6" s="5" t="s">
        <v>12</v>
      </c>
    </row>
    <row r="7" spans="1:10">
      <c r="A7" s="2" t="s">
        <v>53</v>
      </c>
      <c r="B7" s="11" t="s">
        <v>38</v>
      </c>
      <c r="C7" s="11"/>
      <c r="D7" s="10">
        <v>19</v>
      </c>
      <c r="E7" s="14">
        <f t="shared" si="0"/>
        <v>3.8076152304609221</v>
      </c>
      <c r="F7" s="10">
        <v>1</v>
      </c>
      <c r="G7" s="14">
        <f t="shared" si="1"/>
        <v>1.2820512820512819</v>
      </c>
      <c r="H7" s="10">
        <v>18</v>
      </c>
      <c r="I7" s="14">
        <f t="shared" si="2"/>
        <v>5.8441558441558437</v>
      </c>
      <c r="J7" s="5" t="s">
        <v>13</v>
      </c>
    </row>
    <row r="8" spans="1:10">
      <c r="A8" s="2" t="s">
        <v>42</v>
      </c>
      <c r="B8" s="11" t="s">
        <v>38</v>
      </c>
      <c r="C8" s="11"/>
      <c r="D8" s="10">
        <v>43</v>
      </c>
      <c r="E8" s="14">
        <f t="shared" si="0"/>
        <v>8.6172344689378768</v>
      </c>
      <c r="F8" s="10">
        <v>1</v>
      </c>
      <c r="G8" s="14">
        <f t="shared" si="1"/>
        <v>1.2820512820512819</v>
      </c>
      <c r="H8" s="10">
        <v>40</v>
      </c>
      <c r="I8" s="14">
        <f t="shared" si="2"/>
        <v>12.987012987012985</v>
      </c>
      <c r="J8" s="5" t="s">
        <v>14</v>
      </c>
    </row>
    <row r="9" spans="1:10">
      <c r="A9" s="2" t="s">
        <v>43</v>
      </c>
      <c r="B9" s="11" t="s">
        <v>38</v>
      </c>
      <c r="C9" s="11"/>
      <c r="D9" s="10">
        <v>31</v>
      </c>
      <c r="E9" s="14">
        <f t="shared" si="0"/>
        <v>6.2124248496993983</v>
      </c>
      <c r="F9" s="10">
        <v>1</v>
      </c>
      <c r="G9" s="14">
        <f t="shared" si="1"/>
        <v>1.2820512820512819</v>
      </c>
      <c r="H9" s="10">
        <v>28</v>
      </c>
      <c r="I9" s="14">
        <f t="shared" si="2"/>
        <v>9.0909090909090917</v>
      </c>
      <c r="J9" s="5" t="s">
        <v>15</v>
      </c>
    </row>
    <row r="10" spans="1:10">
      <c r="A10" s="2" t="s">
        <v>44</v>
      </c>
      <c r="B10" s="11" t="s">
        <v>38</v>
      </c>
      <c r="C10" s="11"/>
      <c r="D10" s="10">
        <v>4</v>
      </c>
      <c r="E10" s="14">
        <f t="shared" si="0"/>
        <v>0.80160320641282556</v>
      </c>
      <c r="F10" s="10">
        <v>0</v>
      </c>
      <c r="G10" s="14">
        <f t="shared" si="1"/>
        <v>0</v>
      </c>
      <c r="H10" s="10">
        <v>3</v>
      </c>
      <c r="I10" s="14">
        <f t="shared" si="2"/>
        <v>0.97402597402597402</v>
      </c>
      <c r="J10" s="5" t="s">
        <v>33</v>
      </c>
    </row>
    <row r="11" spans="1:10">
      <c r="A11" s="2" t="s">
        <v>40</v>
      </c>
      <c r="B11" s="11" t="s">
        <v>38</v>
      </c>
      <c r="C11" s="11"/>
      <c r="D11" s="10">
        <v>39</v>
      </c>
      <c r="E11" s="14">
        <f t="shared" si="0"/>
        <v>7.8156312625250495</v>
      </c>
      <c r="F11" s="10">
        <v>3</v>
      </c>
      <c r="G11" s="14">
        <f t="shared" si="1"/>
        <v>3.8461538461538463</v>
      </c>
      <c r="H11" s="10">
        <v>35</v>
      </c>
      <c r="I11" s="14">
        <f t="shared" si="2"/>
        <v>11.363636363636363</v>
      </c>
      <c r="J11" s="5" t="s">
        <v>16</v>
      </c>
    </row>
    <row r="12" spans="1:10">
      <c r="A12" s="2" t="s">
        <v>54</v>
      </c>
      <c r="B12" s="11" t="s">
        <v>38</v>
      </c>
      <c r="C12" s="11"/>
      <c r="D12" s="10">
        <v>47</v>
      </c>
      <c r="E12" s="14">
        <f t="shared" si="0"/>
        <v>9.4188376753507015</v>
      </c>
      <c r="F12" s="10">
        <v>1</v>
      </c>
      <c r="G12" s="14">
        <f t="shared" si="1"/>
        <v>1.2820512820512819</v>
      </c>
      <c r="H12" s="10">
        <v>44</v>
      </c>
      <c r="I12" s="14">
        <f t="shared" si="2"/>
        <v>14.285714285714285</v>
      </c>
      <c r="J12" s="5" t="s">
        <v>17</v>
      </c>
    </row>
    <row r="13" spans="1:10">
      <c r="A13" s="2" t="s">
        <v>45</v>
      </c>
      <c r="B13" s="11"/>
      <c r="C13" s="11" t="s">
        <v>38</v>
      </c>
      <c r="D13" s="10">
        <v>23</v>
      </c>
      <c r="E13" s="14">
        <f t="shared" si="0"/>
        <v>4.6092184368737472</v>
      </c>
      <c r="F13" s="10">
        <v>8</v>
      </c>
      <c r="G13" s="14">
        <f t="shared" si="1"/>
        <v>10.256410256410255</v>
      </c>
      <c r="H13" s="10">
        <v>9</v>
      </c>
      <c r="I13" s="14">
        <f t="shared" si="2"/>
        <v>2.9220779220779218</v>
      </c>
      <c r="J13" s="5" t="s">
        <v>34</v>
      </c>
    </row>
    <row r="14" spans="1:10">
      <c r="A14" s="2" t="s">
        <v>46</v>
      </c>
      <c r="B14" s="11"/>
      <c r="C14" s="11" t="s">
        <v>38</v>
      </c>
      <c r="D14" s="10">
        <v>20</v>
      </c>
      <c r="E14" s="14">
        <f t="shared" si="0"/>
        <v>4.0080160320641278</v>
      </c>
      <c r="F14" s="10">
        <v>3</v>
      </c>
      <c r="G14" s="14">
        <f t="shared" si="1"/>
        <v>3.8461538461538463</v>
      </c>
      <c r="H14" s="10">
        <v>14</v>
      </c>
      <c r="I14" s="14">
        <f t="shared" si="2"/>
        <v>4.5454545454545459</v>
      </c>
      <c r="J14" s="5" t="s">
        <v>18</v>
      </c>
    </row>
    <row r="15" spans="1:10">
      <c r="A15" s="2" t="s">
        <v>55</v>
      </c>
      <c r="B15" s="11"/>
      <c r="C15" s="11" t="s">
        <v>38</v>
      </c>
      <c r="D15" s="10">
        <v>7</v>
      </c>
      <c r="E15" s="14">
        <f t="shared" si="0"/>
        <v>1.402805611222445</v>
      </c>
      <c r="F15" s="10">
        <v>0</v>
      </c>
      <c r="G15" s="14">
        <f t="shared" si="1"/>
        <v>0</v>
      </c>
      <c r="H15" s="10">
        <v>5</v>
      </c>
      <c r="I15" s="14">
        <f t="shared" si="2"/>
        <v>1.6233766233766231</v>
      </c>
      <c r="J15" s="5" t="s">
        <v>19</v>
      </c>
    </row>
    <row r="16" spans="1:10">
      <c r="A16" s="2" t="s">
        <v>56</v>
      </c>
      <c r="B16" s="11" t="s">
        <v>38</v>
      </c>
      <c r="C16" s="11"/>
      <c r="D16" s="10">
        <v>8</v>
      </c>
      <c r="E16" s="14">
        <f t="shared" si="0"/>
        <v>1.6032064128256511</v>
      </c>
      <c r="F16" s="10">
        <v>0</v>
      </c>
      <c r="G16" s="14">
        <f t="shared" si="1"/>
        <v>0</v>
      </c>
      <c r="H16" s="10">
        <v>7</v>
      </c>
      <c r="I16" s="14">
        <f t="shared" si="2"/>
        <v>2.2727272727272729</v>
      </c>
      <c r="J16" s="5" t="s">
        <v>39</v>
      </c>
    </row>
    <row r="17" spans="1:10">
      <c r="A17" s="2" t="s">
        <v>57</v>
      </c>
      <c r="B17" s="11" t="s">
        <v>38</v>
      </c>
      <c r="C17" s="11"/>
      <c r="D17" s="10">
        <v>11</v>
      </c>
      <c r="E17" s="14">
        <f t="shared" si="0"/>
        <v>2.2044088176352705</v>
      </c>
      <c r="F17" s="10">
        <v>1</v>
      </c>
      <c r="G17" s="14">
        <f t="shared" si="1"/>
        <v>1.2820512820512819</v>
      </c>
      <c r="H17" s="10">
        <v>6</v>
      </c>
      <c r="I17" s="14">
        <f t="shared" si="2"/>
        <v>1.948051948051948</v>
      </c>
      <c r="J17" s="5" t="s">
        <v>20</v>
      </c>
    </row>
    <row r="18" spans="1:10">
      <c r="A18" s="2" t="s">
        <v>47</v>
      </c>
      <c r="B18" s="11"/>
      <c r="C18" s="11" t="s">
        <v>38</v>
      </c>
      <c r="D18" s="10">
        <v>7</v>
      </c>
      <c r="E18" s="14">
        <f t="shared" si="0"/>
        <v>1.402805611222445</v>
      </c>
      <c r="F18" s="10">
        <v>2</v>
      </c>
      <c r="G18" s="14">
        <f t="shared" si="1"/>
        <v>2.5641025641025639</v>
      </c>
      <c r="H18" s="10">
        <v>3</v>
      </c>
      <c r="I18" s="14">
        <f t="shared" si="2"/>
        <v>0.97402597402597402</v>
      </c>
      <c r="J18" s="5" t="s">
        <v>21</v>
      </c>
    </row>
    <row r="19" spans="1:10">
      <c r="A19" s="2" t="s">
        <v>66</v>
      </c>
      <c r="B19" s="11" t="s">
        <v>38</v>
      </c>
      <c r="C19" s="11"/>
      <c r="D19" s="10">
        <v>8</v>
      </c>
      <c r="E19" s="14">
        <f t="shared" si="0"/>
        <v>1.6032064128256511</v>
      </c>
      <c r="F19" s="10">
        <v>2</v>
      </c>
      <c r="G19" s="14">
        <f t="shared" si="1"/>
        <v>2.5641025641025639</v>
      </c>
      <c r="H19" s="10">
        <v>4</v>
      </c>
      <c r="I19" s="14">
        <f t="shared" si="2"/>
        <v>1.2987012987012987</v>
      </c>
      <c r="J19" s="5" t="s">
        <v>67</v>
      </c>
    </row>
    <row r="20" spans="1:10">
      <c r="A20" s="2" t="s">
        <v>68</v>
      </c>
      <c r="B20" s="11" t="s">
        <v>38</v>
      </c>
      <c r="C20" s="11"/>
      <c r="D20" s="10">
        <v>7</v>
      </c>
      <c r="E20" s="14">
        <f t="shared" si="0"/>
        <v>1.402805611222445</v>
      </c>
      <c r="F20" s="10">
        <v>2</v>
      </c>
      <c r="G20" s="14">
        <f t="shared" si="1"/>
        <v>2.5641025641025639</v>
      </c>
      <c r="H20" s="10">
        <v>3</v>
      </c>
      <c r="I20" s="14">
        <f t="shared" si="2"/>
        <v>0.97402597402597402</v>
      </c>
      <c r="J20" s="5" t="s">
        <v>69</v>
      </c>
    </row>
    <row r="21" spans="1:10">
      <c r="A21" s="2" t="s">
        <v>70</v>
      </c>
      <c r="B21" s="11" t="s">
        <v>38</v>
      </c>
      <c r="C21" s="11"/>
      <c r="D21" s="10">
        <v>8</v>
      </c>
      <c r="E21" s="14">
        <f t="shared" si="0"/>
        <v>1.6032064128256511</v>
      </c>
      <c r="F21" s="10">
        <v>1</v>
      </c>
      <c r="G21" s="14">
        <f t="shared" si="1"/>
        <v>1.2820512820512819</v>
      </c>
      <c r="H21" s="10">
        <v>4</v>
      </c>
      <c r="I21" s="14">
        <f t="shared" si="2"/>
        <v>1.2987012987012987</v>
      </c>
      <c r="J21" s="5" t="s">
        <v>71</v>
      </c>
    </row>
    <row r="22" spans="1:10">
      <c r="A22" s="2" t="s">
        <v>73</v>
      </c>
      <c r="B22" s="11" t="s">
        <v>38</v>
      </c>
      <c r="C22" s="11"/>
      <c r="D22" s="10">
        <v>11</v>
      </c>
      <c r="E22" s="14">
        <f t="shared" si="0"/>
        <v>2.2044088176352705</v>
      </c>
      <c r="F22" s="10">
        <v>2</v>
      </c>
      <c r="G22" s="14">
        <f t="shared" si="1"/>
        <v>2.5641025641025639</v>
      </c>
      <c r="H22" s="10">
        <v>7</v>
      </c>
      <c r="I22" s="14">
        <f t="shared" si="2"/>
        <v>2.2727272727272729</v>
      </c>
      <c r="J22" s="5" t="s">
        <v>65</v>
      </c>
    </row>
    <row r="23" spans="1:10">
      <c r="A23" s="2" t="s">
        <v>74</v>
      </c>
      <c r="B23" s="11" t="s">
        <v>38</v>
      </c>
      <c r="C23" s="11"/>
      <c r="D23" s="10">
        <v>11</v>
      </c>
      <c r="E23" s="14">
        <f t="shared" si="0"/>
        <v>2.2044088176352705</v>
      </c>
      <c r="F23" s="10">
        <v>4</v>
      </c>
      <c r="G23" s="14">
        <f t="shared" si="1"/>
        <v>5.1282051282051277</v>
      </c>
      <c r="H23" s="10">
        <v>3</v>
      </c>
      <c r="I23" s="14">
        <f t="shared" si="2"/>
        <v>0.97402597402597402</v>
      </c>
      <c r="J23" s="5" t="s">
        <v>79</v>
      </c>
    </row>
    <row r="24" spans="1:10">
      <c r="A24" s="2" t="s">
        <v>75</v>
      </c>
      <c r="B24" s="11" t="s">
        <v>38</v>
      </c>
      <c r="C24" s="11"/>
      <c r="D24" s="10">
        <v>10</v>
      </c>
      <c r="E24" s="14">
        <f t="shared" si="0"/>
        <v>2.0040080160320639</v>
      </c>
      <c r="F24" s="10">
        <v>5</v>
      </c>
      <c r="G24" s="14">
        <f t="shared" si="1"/>
        <v>6.4102564102564097</v>
      </c>
      <c r="H24" s="10">
        <v>3</v>
      </c>
      <c r="I24" s="14">
        <f t="shared" si="2"/>
        <v>0.97402597402597402</v>
      </c>
      <c r="J24" s="5" t="s">
        <v>80</v>
      </c>
    </row>
    <row r="25" spans="1:10">
      <c r="A25" s="2" t="s">
        <v>88</v>
      </c>
      <c r="B25" s="11" t="s">
        <v>38</v>
      </c>
      <c r="C25" s="11"/>
      <c r="D25" s="10">
        <v>11</v>
      </c>
      <c r="E25" s="14">
        <f t="shared" si="0"/>
        <v>2.2044088176352705</v>
      </c>
      <c r="F25" s="10">
        <v>5</v>
      </c>
      <c r="G25" s="14">
        <f t="shared" si="1"/>
        <v>6.4102564102564097</v>
      </c>
      <c r="H25" s="10">
        <v>5</v>
      </c>
      <c r="I25" s="14">
        <f t="shared" si="2"/>
        <v>1.6233766233766231</v>
      </c>
      <c r="J25" s="5" t="s">
        <v>87</v>
      </c>
    </row>
    <row r="26" spans="1:10">
      <c r="A26" s="2" t="s">
        <v>76</v>
      </c>
      <c r="B26" s="11" t="s">
        <v>38</v>
      </c>
      <c r="C26" s="11"/>
      <c r="D26" s="10">
        <v>5</v>
      </c>
      <c r="E26" s="14">
        <f t="shared" si="0"/>
        <v>1.002004008016032</v>
      </c>
      <c r="F26" s="10">
        <v>3</v>
      </c>
      <c r="G26" s="14">
        <f t="shared" si="1"/>
        <v>3.8461538461538463</v>
      </c>
      <c r="H26" s="10">
        <v>1</v>
      </c>
      <c r="I26" s="14">
        <f t="shared" si="2"/>
        <v>0.32467532467532467</v>
      </c>
      <c r="J26" s="5" t="s">
        <v>81</v>
      </c>
    </row>
    <row r="27" spans="1:10">
      <c r="A27" s="2" t="s">
        <v>77</v>
      </c>
      <c r="B27" s="11" t="s">
        <v>38</v>
      </c>
      <c r="C27" s="11"/>
      <c r="D27" s="10">
        <v>11</v>
      </c>
      <c r="E27" s="14">
        <f t="shared" si="0"/>
        <v>2.2044088176352705</v>
      </c>
      <c r="F27" s="10">
        <v>4</v>
      </c>
      <c r="G27" s="14">
        <f t="shared" si="1"/>
        <v>5.1282051282051277</v>
      </c>
      <c r="H27" s="10">
        <v>4</v>
      </c>
      <c r="I27" s="14">
        <f t="shared" si="2"/>
        <v>1.2987012987012987</v>
      </c>
      <c r="J27" s="5" t="s">
        <v>82</v>
      </c>
    </row>
    <row r="28" spans="1:10">
      <c r="A28" s="2" t="s">
        <v>78</v>
      </c>
      <c r="B28" s="11" t="s">
        <v>38</v>
      </c>
      <c r="C28" s="11"/>
      <c r="D28" s="10">
        <v>10</v>
      </c>
      <c r="E28" s="14">
        <f t="shared" si="0"/>
        <v>2.0040080160320639</v>
      </c>
      <c r="F28" s="10">
        <v>4</v>
      </c>
      <c r="G28" s="14">
        <f t="shared" si="1"/>
        <v>5.1282051282051277</v>
      </c>
      <c r="H28" s="10">
        <v>2</v>
      </c>
      <c r="I28" s="14">
        <f t="shared" si="2"/>
        <v>0.64935064935064934</v>
      </c>
      <c r="J28" s="5" t="s">
        <v>83</v>
      </c>
    </row>
    <row r="29" spans="1:10">
      <c r="A29" s="2" t="s">
        <v>48</v>
      </c>
      <c r="B29" s="11" t="s">
        <v>38</v>
      </c>
      <c r="C29" s="11"/>
      <c r="D29" s="10">
        <v>3</v>
      </c>
      <c r="E29" s="14">
        <f t="shared" si="0"/>
        <v>0.60120240480961928</v>
      </c>
      <c r="F29" s="10">
        <v>1</v>
      </c>
      <c r="G29" s="14">
        <f t="shared" si="1"/>
        <v>1.2820512820512819</v>
      </c>
      <c r="H29" s="10">
        <v>3</v>
      </c>
      <c r="I29" s="14">
        <f t="shared" si="2"/>
        <v>0.97402597402597402</v>
      </c>
      <c r="J29" s="5" t="s">
        <v>22</v>
      </c>
    </row>
    <row r="30" spans="1:10">
      <c r="A30" s="2" t="s">
        <v>58</v>
      </c>
      <c r="B30" s="11"/>
      <c r="C30" s="11" t="s">
        <v>38</v>
      </c>
      <c r="D30" s="10">
        <v>21</v>
      </c>
      <c r="E30" s="14">
        <f t="shared" si="0"/>
        <v>4.2084168336673349</v>
      </c>
      <c r="F30" s="10">
        <v>8</v>
      </c>
      <c r="G30" s="14">
        <f t="shared" si="1"/>
        <v>10.256410256410255</v>
      </c>
      <c r="H30" s="10">
        <v>4</v>
      </c>
      <c r="I30" s="14">
        <f t="shared" si="2"/>
        <v>1.2987012987012987</v>
      </c>
      <c r="J30" s="5" t="s">
        <v>23</v>
      </c>
    </row>
    <row r="31" spans="1:10">
      <c r="A31" s="2" t="s">
        <v>59</v>
      </c>
      <c r="B31" s="11"/>
      <c r="C31" s="11" t="s">
        <v>38</v>
      </c>
      <c r="D31" s="10">
        <v>11</v>
      </c>
      <c r="E31" s="14">
        <f t="shared" si="0"/>
        <v>2.2044088176352705</v>
      </c>
      <c r="F31" s="10">
        <v>3</v>
      </c>
      <c r="G31" s="14">
        <f t="shared" si="1"/>
        <v>3.8461538461538463</v>
      </c>
      <c r="H31" s="10">
        <v>2</v>
      </c>
      <c r="I31" s="14">
        <f t="shared" si="2"/>
        <v>0.64935064935064934</v>
      </c>
      <c r="J31" s="5" t="s">
        <v>28</v>
      </c>
    </row>
    <row r="32" spans="1:10">
      <c r="A32" s="2" t="s">
        <v>60</v>
      </c>
      <c r="B32" s="11"/>
      <c r="C32" s="11" t="s">
        <v>38</v>
      </c>
      <c r="D32" s="10">
        <v>18</v>
      </c>
      <c r="E32" s="14">
        <f t="shared" si="0"/>
        <v>3.6072144288577155</v>
      </c>
      <c r="F32" s="10">
        <v>3</v>
      </c>
      <c r="G32" s="14">
        <f t="shared" si="1"/>
        <v>3.8461538461538463</v>
      </c>
      <c r="H32" s="10">
        <v>0</v>
      </c>
      <c r="I32" s="14">
        <f t="shared" si="2"/>
        <v>0</v>
      </c>
      <c r="J32" s="5" t="s">
        <v>30</v>
      </c>
    </row>
    <row r="33" spans="1:10">
      <c r="A33" s="2" t="s">
        <v>61</v>
      </c>
      <c r="B33" s="11"/>
      <c r="C33" s="11" t="s">
        <v>38</v>
      </c>
      <c r="D33" s="10">
        <v>5</v>
      </c>
      <c r="E33" s="14">
        <f t="shared" si="0"/>
        <v>1.002004008016032</v>
      </c>
      <c r="F33" s="10">
        <v>0</v>
      </c>
      <c r="G33" s="14">
        <f t="shared" si="1"/>
        <v>0</v>
      </c>
      <c r="H33" s="10">
        <v>4</v>
      </c>
      <c r="I33" s="14">
        <f t="shared" si="2"/>
        <v>1.2987012987012987</v>
      </c>
      <c r="J33" s="5" t="s">
        <v>31</v>
      </c>
    </row>
    <row r="34" spans="1:10">
      <c r="A34" s="2" t="s">
        <v>62</v>
      </c>
      <c r="B34" s="11"/>
      <c r="C34" s="11" t="s">
        <v>38</v>
      </c>
      <c r="D34" s="10">
        <v>10</v>
      </c>
      <c r="E34" s="14">
        <f t="shared" si="0"/>
        <v>2.0040080160320639</v>
      </c>
      <c r="F34" s="10">
        <v>3</v>
      </c>
      <c r="G34" s="14">
        <f t="shared" si="1"/>
        <v>3.8461538461538463</v>
      </c>
      <c r="H34" s="10">
        <v>2</v>
      </c>
      <c r="I34" s="14">
        <f t="shared" si="2"/>
        <v>0.64935064935064934</v>
      </c>
      <c r="J34" s="5" t="s">
        <v>29</v>
      </c>
    </row>
    <row r="35" spans="1:10">
      <c r="A35" s="2" t="s">
        <v>63</v>
      </c>
      <c r="B35" s="11"/>
      <c r="C35" s="11" t="s">
        <v>38</v>
      </c>
      <c r="D35" s="10">
        <v>3</v>
      </c>
      <c r="E35" s="14">
        <f t="shared" si="0"/>
        <v>0.60120240480961928</v>
      </c>
      <c r="F35" s="10">
        <v>0</v>
      </c>
      <c r="G35" s="14">
        <f t="shared" si="1"/>
        <v>0</v>
      </c>
      <c r="H35" s="10">
        <v>3</v>
      </c>
      <c r="I35" s="14">
        <f t="shared" si="2"/>
        <v>0.97402597402597402</v>
      </c>
      <c r="J35" s="5" t="s">
        <v>32</v>
      </c>
    </row>
    <row r="36" spans="1:10" ht="15.75" customHeight="1">
      <c r="A36" s="2" t="s">
        <v>5</v>
      </c>
      <c r="B36" s="11"/>
      <c r="C36" s="11" t="s">
        <v>38</v>
      </c>
      <c r="D36" s="10">
        <v>28</v>
      </c>
      <c r="E36" s="14">
        <f t="shared" si="0"/>
        <v>5.6112224448897798</v>
      </c>
      <c r="F36" s="10">
        <v>4</v>
      </c>
      <c r="G36" s="14">
        <f t="shared" si="1"/>
        <v>5.1282051282051277</v>
      </c>
      <c r="H36" s="10">
        <v>16</v>
      </c>
      <c r="I36" s="14">
        <f t="shared" si="2"/>
        <v>5.1948051948051948</v>
      </c>
      <c r="J36" s="5" t="s">
        <v>24</v>
      </c>
    </row>
    <row r="37" spans="1:10">
      <c r="A37" s="23" t="s">
        <v>6</v>
      </c>
      <c r="B37" s="12"/>
      <c r="C37" s="12"/>
      <c r="D37" s="15">
        <v>4</v>
      </c>
      <c r="E37" s="14">
        <f t="shared" si="0"/>
        <v>0.80160320641282556</v>
      </c>
      <c r="F37" s="15">
        <v>0</v>
      </c>
      <c r="G37" s="14">
        <f t="shared" si="1"/>
        <v>0</v>
      </c>
      <c r="H37" s="15">
        <v>4</v>
      </c>
      <c r="I37" s="14">
        <f t="shared" si="2"/>
        <v>1.2987012987012987</v>
      </c>
      <c r="J37" s="24" t="s">
        <v>25</v>
      </c>
    </row>
    <row r="38" spans="1:10" ht="15.75" thickBot="1">
      <c r="A38" s="3" t="s">
        <v>85</v>
      </c>
      <c r="B38" s="12"/>
      <c r="C38" s="11" t="s">
        <v>38</v>
      </c>
      <c r="D38" s="15">
        <v>1</v>
      </c>
      <c r="E38" s="14">
        <f t="shared" si="0"/>
        <v>0.20040080160320639</v>
      </c>
      <c r="F38" s="15">
        <v>0</v>
      </c>
      <c r="G38" s="14">
        <f t="shared" si="1"/>
        <v>0</v>
      </c>
      <c r="H38" s="15">
        <v>1</v>
      </c>
      <c r="I38" s="14">
        <f t="shared" si="2"/>
        <v>0.32467532467532467</v>
      </c>
      <c r="J38" s="6" t="s">
        <v>84</v>
      </c>
    </row>
    <row r="39" spans="1:10" ht="15.75" thickBot="1">
      <c r="A39" s="4" t="s">
        <v>7</v>
      </c>
      <c r="B39" s="16"/>
      <c r="C39" s="4"/>
      <c r="D39" s="16">
        <f>SUM(D4:D38)</f>
        <v>499</v>
      </c>
      <c r="E39" s="17">
        <f t="shared" ref="E39:I39" si="3">SUM(E4:E38)</f>
        <v>99.999999999999957</v>
      </c>
      <c r="F39" s="16">
        <f>SUM(F4:F38)</f>
        <v>78</v>
      </c>
      <c r="G39" s="17">
        <f t="shared" si="3"/>
        <v>99.999999999999957</v>
      </c>
      <c r="H39" s="16">
        <f>SUM(H4:H38)</f>
        <v>308</v>
      </c>
      <c r="I39" s="17">
        <f t="shared" si="3"/>
        <v>100.00000000000007</v>
      </c>
    </row>
    <row r="40" spans="1:10">
      <c r="A40" s="83" t="s">
        <v>72</v>
      </c>
      <c r="B40" s="83"/>
      <c r="C40" s="83"/>
      <c r="D40" s="83"/>
      <c r="E40" s="83"/>
      <c r="F40" s="83"/>
      <c r="G40" s="83"/>
      <c r="H40" s="83"/>
      <c r="I40" s="83"/>
    </row>
    <row r="41" spans="1:10" ht="15.75" thickBot="1">
      <c r="A41" s="84" t="s">
        <v>9</v>
      </c>
      <c r="B41" s="84"/>
      <c r="C41" s="84"/>
      <c r="D41" s="84"/>
      <c r="E41" s="84"/>
      <c r="F41" s="84"/>
      <c r="G41" s="84"/>
      <c r="H41" s="84"/>
      <c r="I41" s="84"/>
    </row>
    <row r="42" spans="1:10" ht="33" customHeight="1" thickBot="1">
      <c r="A42" s="85" t="s">
        <v>89</v>
      </c>
      <c r="B42" s="86"/>
      <c r="C42" s="86"/>
      <c r="D42" s="86"/>
      <c r="E42" s="86"/>
      <c r="F42" s="86"/>
      <c r="G42" s="86"/>
      <c r="H42" s="86"/>
      <c r="I42" s="86"/>
      <c r="J42" s="87"/>
    </row>
    <row r="43" spans="1:10">
      <c r="A43" s="19" t="s">
        <v>51</v>
      </c>
      <c r="B43" s="20">
        <f>D4</f>
        <v>0</v>
      </c>
    </row>
    <row r="44" spans="1:10">
      <c r="A44" s="19" t="s">
        <v>49</v>
      </c>
      <c r="B44" s="20">
        <f>SUM(D38,D30:D36,D18,D13:D15,D6)</f>
        <v>184</v>
      </c>
    </row>
    <row r="45" spans="1:10">
      <c r="A45" s="19" t="s">
        <v>50</v>
      </c>
      <c r="B45" s="22">
        <f>SUM(D19:D29,D16:D17,D7:D12,D5)</f>
        <v>311</v>
      </c>
      <c r="C45" s="18"/>
    </row>
    <row r="46" spans="1:10">
      <c r="A46" s="19" t="s">
        <v>86</v>
      </c>
      <c r="B46">
        <f>D37</f>
        <v>4</v>
      </c>
      <c r="C46" s="18">
        <f>SUM(B43:B46)</f>
        <v>499</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7" zoomScale="110" zoomScaleNormal="110" workbookViewId="0">
      <selection activeCell="B43" sqref="B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88" t="s">
        <v>64</v>
      </c>
      <c r="B1" s="88"/>
      <c r="C1" s="88"/>
      <c r="D1" s="88"/>
      <c r="E1" s="88"/>
      <c r="F1" s="88"/>
      <c r="G1" s="88"/>
      <c r="H1" s="88"/>
      <c r="I1" s="88"/>
      <c r="J1" s="88"/>
    </row>
    <row r="2" spans="1:10" ht="25.5" customHeight="1" thickBot="1">
      <c r="A2" s="89" t="s">
        <v>0</v>
      </c>
      <c r="B2" s="91" t="s">
        <v>35</v>
      </c>
      <c r="C2" s="91"/>
      <c r="D2" s="91" t="s">
        <v>8</v>
      </c>
      <c r="E2" s="91"/>
      <c r="F2" s="91" t="s">
        <v>1</v>
      </c>
      <c r="G2" s="91"/>
      <c r="H2" s="92" t="s">
        <v>27</v>
      </c>
      <c r="I2" s="93"/>
      <c r="J2" s="8" t="s">
        <v>0</v>
      </c>
    </row>
    <row r="3" spans="1:10" ht="15.75" thickBot="1">
      <c r="A3" s="90"/>
      <c r="B3" s="26" t="s">
        <v>36</v>
      </c>
      <c r="C3" s="26" t="s">
        <v>37</v>
      </c>
      <c r="D3" s="26" t="s">
        <v>2</v>
      </c>
      <c r="E3" s="26" t="s">
        <v>3</v>
      </c>
      <c r="F3" s="26" t="s">
        <v>2</v>
      </c>
      <c r="G3" s="26" t="s">
        <v>3</v>
      </c>
      <c r="H3" s="26" t="s">
        <v>2</v>
      </c>
      <c r="I3" s="26" t="s">
        <v>3</v>
      </c>
      <c r="J3" s="9" t="s">
        <v>26</v>
      </c>
    </row>
    <row r="4" spans="1:10" ht="14.1" customHeight="1">
      <c r="A4" s="1" t="s">
        <v>4</v>
      </c>
      <c r="B4" s="21"/>
      <c r="C4" s="21"/>
      <c r="D4" s="13">
        <v>0</v>
      </c>
      <c r="E4" s="14">
        <f t="shared" ref="E4:E38" si="0">(D4/D$39)*100</f>
        <v>0</v>
      </c>
      <c r="F4" s="13">
        <v>0</v>
      </c>
      <c r="G4" s="14">
        <f t="shared" ref="G4:G38" si="1">(F4/F$39)*100</f>
        <v>0</v>
      </c>
      <c r="H4" s="13">
        <v>0</v>
      </c>
      <c r="I4" s="14">
        <f t="shared" ref="I4:I38" si="2">(H4/H$39)*100</f>
        <v>0</v>
      </c>
      <c r="J4" s="7" t="s">
        <v>10</v>
      </c>
    </row>
    <row r="5" spans="1:10" ht="14.1" customHeight="1">
      <c r="A5" s="2" t="s">
        <v>41</v>
      </c>
      <c r="B5" s="11" t="s">
        <v>38</v>
      </c>
      <c r="C5" s="11"/>
      <c r="D5" s="10">
        <v>12</v>
      </c>
      <c r="E5" s="14">
        <f t="shared" si="0"/>
        <v>2.3904382470119523</v>
      </c>
      <c r="F5" s="10">
        <v>2</v>
      </c>
      <c r="G5" s="14">
        <f t="shared" si="1"/>
        <v>2.5974025974025974</v>
      </c>
      <c r="H5" s="10">
        <v>9</v>
      </c>
      <c r="I5" s="14">
        <f t="shared" si="2"/>
        <v>2.9315960912052117</v>
      </c>
      <c r="J5" s="5" t="s">
        <v>11</v>
      </c>
    </row>
    <row r="6" spans="1:10" ht="14.1" customHeight="1">
      <c r="A6" s="2" t="s">
        <v>52</v>
      </c>
      <c r="B6" s="11"/>
      <c r="C6" s="11" t="s">
        <v>38</v>
      </c>
      <c r="D6" s="10">
        <v>30</v>
      </c>
      <c r="E6" s="14">
        <f t="shared" si="0"/>
        <v>5.9760956175298805</v>
      </c>
      <c r="F6" s="10">
        <v>1</v>
      </c>
      <c r="G6" s="14">
        <f t="shared" si="1"/>
        <v>1.2987012987012987</v>
      </c>
      <c r="H6" s="10">
        <v>11</v>
      </c>
      <c r="I6" s="14">
        <f t="shared" si="2"/>
        <v>3.5830618892508146</v>
      </c>
      <c r="J6" s="5" t="s">
        <v>12</v>
      </c>
    </row>
    <row r="7" spans="1:10" ht="14.1" customHeight="1">
      <c r="A7" s="2" t="s">
        <v>53</v>
      </c>
      <c r="B7" s="11" t="s">
        <v>38</v>
      </c>
      <c r="C7" s="11"/>
      <c r="D7" s="10">
        <v>19</v>
      </c>
      <c r="E7" s="14">
        <f t="shared" si="0"/>
        <v>3.7848605577689245</v>
      </c>
      <c r="F7" s="10">
        <v>1</v>
      </c>
      <c r="G7" s="14">
        <f t="shared" si="1"/>
        <v>1.2987012987012987</v>
      </c>
      <c r="H7" s="10">
        <v>18</v>
      </c>
      <c r="I7" s="14">
        <f t="shared" si="2"/>
        <v>5.8631921824104234</v>
      </c>
      <c r="J7" s="5" t="s">
        <v>13</v>
      </c>
    </row>
    <row r="8" spans="1:10" ht="14.1" customHeight="1">
      <c r="A8" s="2" t="s">
        <v>42</v>
      </c>
      <c r="B8" s="11" t="s">
        <v>38</v>
      </c>
      <c r="C8" s="11"/>
      <c r="D8" s="10">
        <v>43</v>
      </c>
      <c r="E8" s="14">
        <f t="shared" si="0"/>
        <v>8.5657370517928282</v>
      </c>
      <c r="F8" s="10">
        <v>1</v>
      </c>
      <c r="G8" s="14">
        <f t="shared" si="1"/>
        <v>1.2987012987012987</v>
      </c>
      <c r="H8" s="10">
        <v>40</v>
      </c>
      <c r="I8" s="14">
        <f t="shared" si="2"/>
        <v>13.029315960912053</v>
      </c>
      <c r="J8" s="5" t="s">
        <v>14</v>
      </c>
    </row>
    <row r="9" spans="1:10" ht="14.1" customHeight="1">
      <c r="A9" s="2" t="s">
        <v>43</v>
      </c>
      <c r="B9" s="11" t="s">
        <v>38</v>
      </c>
      <c r="C9" s="11"/>
      <c r="D9" s="10">
        <v>30</v>
      </c>
      <c r="E9" s="14">
        <f t="shared" si="0"/>
        <v>5.9760956175298805</v>
      </c>
      <c r="F9" s="10">
        <v>1</v>
      </c>
      <c r="G9" s="14">
        <f t="shared" si="1"/>
        <v>1.2987012987012987</v>
      </c>
      <c r="H9" s="10">
        <v>27</v>
      </c>
      <c r="I9" s="14">
        <f t="shared" si="2"/>
        <v>8.7947882736156355</v>
      </c>
      <c r="J9" s="5" t="s">
        <v>15</v>
      </c>
    </row>
    <row r="10" spans="1:10" ht="14.1" customHeight="1">
      <c r="A10" s="2" t="s">
        <v>44</v>
      </c>
      <c r="B10" s="11" t="s">
        <v>38</v>
      </c>
      <c r="C10" s="11"/>
      <c r="D10" s="10">
        <v>4</v>
      </c>
      <c r="E10" s="14">
        <f t="shared" si="0"/>
        <v>0.79681274900398402</v>
      </c>
      <c r="F10" s="10">
        <v>0</v>
      </c>
      <c r="G10" s="14">
        <f t="shared" si="1"/>
        <v>0</v>
      </c>
      <c r="H10" s="10">
        <v>3</v>
      </c>
      <c r="I10" s="14">
        <f t="shared" si="2"/>
        <v>0.97719869706840379</v>
      </c>
      <c r="J10" s="5" t="s">
        <v>33</v>
      </c>
    </row>
    <row r="11" spans="1:10" ht="14.1" customHeight="1">
      <c r="A11" s="2" t="s">
        <v>40</v>
      </c>
      <c r="B11" s="11" t="s">
        <v>38</v>
      </c>
      <c r="C11" s="11"/>
      <c r="D11" s="10">
        <v>38</v>
      </c>
      <c r="E11" s="14">
        <f t="shared" si="0"/>
        <v>7.569721115537849</v>
      </c>
      <c r="F11" s="10">
        <v>3</v>
      </c>
      <c r="G11" s="14">
        <f t="shared" si="1"/>
        <v>3.8961038961038961</v>
      </c>
      <c r="H11" s="10">
        <v>34</v>
      </c>
      <c r="I11" s="14">
        <f t="shared" si="2"/>
        <v>11.074918566775244</v>
      </c>
      <c r="J11" s="5" t="s">
        <v>16</v>
      </c>
    </row>
    <row r="12" spans="1:10" ht="14.1" customHeight="1">
      <c r="A12" s="2" t="s">
        <v>54</v>
      </c>
      <c r="B12" s="11" t="s">
        <v>38</v>
      </c>
      <c r="C12" s="11"/>
      <c r="D12" s="10">
        <v>46</v>
      </c>
      <c r="E12" s="14">
        <f t="shared" si="0"/>
        <v>9.1633466135458175</v>
      </c>
      <c r="F12" s="10">
        <v>1</v>
      </c>
      <c r="G12" s="14">
        <f t="shared" si="1"/>
        <v>1.2987012987012987</v>
      </c>
      <c r="H12" s="10">
        <v>43</v>
      </c>
      <c r="I12" s="14">
        <f t="shared" si="2"/>
        <v>14.006514657980457</v>
      </c>
      <c r="J12" s="5" t="s">
        <v>17</v>
      </c>
    </row>
    <row r="13" spans="1:10" ht="14.1" customHeight="1">
      <c r="A13" s="2" t="s">
        <v>45</v>
      </c>
      <c r="B13" s="11"/>
      <c r="C13" s="11" t="s">
        <v>38</v>
      </c>
      <c r="D13" s="10">
        <v>23</v>
      </c>
      <c r="E13" s="14">
        <f t="shared" si="0"/>
        <v>4.5816733067729087</v>
      </c>
      <c r="F13" s="10">
        <v>8</v>
      </c>
      <c r="G13" s="14">
        <f t="shared" si="1"/>
        <v>10.38961038961039</v>
      </c>
      <c r="H13" s="10">
        <v>9</v>
      </c>
      <c r="I13" s="14">
        <f t="shared" si="2"/>
        <v>2.9315960912052117</v>
      </c>
      <c r="J13" s="5" t="s">
        <v>34</v>
      </c>
    </row>
    <row r="14" spans="1:10" ht="14.1" customHeight="1">
      <c r="A14" s="2" t="s">
        <v>46</v>
      </c>
      <c r="B14" s="11"/>
      <c r="C14" s="11" t="s">
        <v>38</v>
      </c>
      <c r="D14" s="10">
        <v>20</v>
      </c>
      <c r="E14" s="14">
        <f t="shared" si="0"/>
        <v>3.9840637450199203</v>
      </c>
      <c r="F14" s="10">
        <v>3</v>
      </c>
      <c r="G14" s="14">
        <f t="shared" si="1"/>
        <v>3.8961038961038961</v>
      </c>
      <c r="H14" s="10">
        <v>13</v>
      </c>
      <c r="I14" s="14">
        <f t="shared" si="2"/>
        <v>4.234527687296417</v>
      </c>
      <c r="J14" s="5" t="s">
        <v>18</v>
      </c>
    </row>
    <row r="15" spans="1:10" ht="14.1" customHeight="1">
      <c r="A15" s="2" t="s">
        <v>55</v>
      </c>
      <c r="B15" s="11"/>
      <c r="C15" s="11" t="s">
        <v>38</v>
      </c>
      <c r="D15" s="10">
        <v>7</v>
      </c>
      <c r="E15" s="14">
        <f t="shared" si="0"/>
        <v>1.394422310756972</v>
      </c>
      <c r="F15" s="10">
        <v>0</v>
      </c>
      <c r="G15" s="14">
        <f t="shared" si="1"/>
        <v>0</v>
      </c>
      <c r="H15" s="10">
        <v>5</v>
      </c>
      <c r="I15" s="14">
        <f t="shared" si="2"/>
        <v>1.6286644951140066</v>
      </c>
      <c r="J15" s="5" t="s">
        <v>19</v>
      </c>
    </row>
    <row r="16" spans="1:10" ht="14.1" customHeight="1">
      <c r="A16" s="2" t="s">
        <v>56</v>
      </c>
      <c r="B16" s="11" t="s">
        <v>38</v>
      </c>
      <c r="C16" s="11"/>
      <c r="D16" s="10">
        <v>9</v>
      </c>
      <c r="E16" s="14">
        <f t="shared" si="0"/>
        <v>1.7928286852589643</v>
      </c>
      <c r="F16" s="10">
        <v>0</v>
      </c>
      <c r="G16" s="14">
        <f t="shared" si="1"/>
        <v>0</v>
      </c>
      <c r="H16" s="10">
        <v>7</v>
      </c>
      <c r="I16" s="14">
        <f t="shared" si="2"/>
        <v>2.2801302931596092</v>
      </c>
      <c r="J16" s="5" t="s">
        <v>39</v>
      </c>
    </row>
    <row r="17" spans="1:10" ht="14.1" customHeight="1">
      <c r="A17" s="2" t="s">
        <v>57</v>
      </c>
      <c r="B17" s="11" t="s">
        <v>38</v>
      </c>
      <c r="C17" s="11"/>
      <c r="D17" s="10">
        <v>12</v>
      </c>
      <c r="E17" s="14">
        <f t="shared" si="0"/>
        <v>2.3904382470119523</v>
      </c>
      <c r="F17" s="10">
        <v>1</v>
      </c>
      <c r="G17" s="14">
        <f t="shared" si="1"/>
        <v>1.2987012987012987</v>
      </c>
      <c r="H17" s="10">
        <v>8</v>
      </c>
      <c r="I17" s="14">
        <f t="shared" si="2"/>
        <v>2.6058631921824107</v>
      </c>
      <c r="J17" s="5" t="s">
        <v>20</v>
      </c>
    </row>
    <row r="18" spans="1:10" ht="14.1" customHeight="1">
      <c r="A18" s="2" t="s">
        <v>47</v>
      </c>
      <c r="B18" s="11"/>
      <c r="C18" s="11" t="s">
        <v>38</v>
      </c>
      <c r="D18" s="10">
        <v>8</v>
      </c>
      <c r="E18" s="14">
        <f t="shared" si="0"/>
        <v>1.593625498007968</v>
      </c>
      <c r="F18" s="10">
        <v>2</v>
      </c>
      <c r="G18" s="14">
        <f t="shared" si="1"/>
        <v>2.5974025974025974</v>
      </c>
      <c r="H18" s="10">
        <v>4</v>
      </c>
      <c r="I18" s="14">
        <f t="shared" si="2"/>
        <v>1.3029315960912053</v>
      </c>
      <c r="J18" s="5" t="s">
        <v>21</v>
      </c>
    </row>
    <row r="19" spans="1:10" ht="14.1" customHeight="1">
      <c r="A19" s="2" t="s">
        <v>66</v>
      </c>
      <c r="B19" s="11" t="s">
        <v>38</v>
      </c>
      <c r="C19" s="11"/>
      <c r="D19" s="10">
        <v>8</v>
      </c>
      <c r="E19" s="14">
        <f t="shared" si="0"/>
        <v>1.593625498007968</v>
      </c>
      <c r="F19" s="10">
        <v>2</v>
      </c>
      <c r="G19" s="14">
        <f t="shared" si="1"/>
        <v>2.5974025974025974</v>
      </c>
      <c r="H19" s="10">
        <v>4</v>
      </c>
      <c r="I19" s="14">
        <f t="shared" si="2"/>
        <v>1.3029315960912053</v>
      </c>
      <c r="J19" s="5" t="s">
        <v>67</v>
      </c>
    </row>
    <row r="20" spans="1:10" ht="14.1" customHeight="1">
      <c r="A20" s="2" t="s">
        <v>68</v>
      </c>
      <c r="B20" s="11" t="s">
        <v>38</v>
      </c>
      <c r="C20" s="11"/>
      <c r="D20" s="10">
        <v>7</v>
      </c>
      <c r="E20" s="14">
        <f t="shared" si="0"/>
        <v>1.394422310756972</v>
      </c>
      <c r="F20" s="10">
        <v>2</v>
      </c>
      <c r="G20" s="14">
        <f t="shared" si="1"/>
        <v>2.5974025974025974</v>
      </c>
      <c r="H20" s="10">
        <v>3</v>
      </c>
      <c r="I20" s="14">
        <f t="shared" si="2"/>
        <v>0.97719869706840379</v>
      </c>
      <c r="J20" s="5" t="s">
        <v>69</v>
      </c>
    </row>
    <row r="21" spans="1:10" ht="14.1" customHeight="1">
      <c r="A21" s="2" t="s">
        <v>70</v>
      </c>
      <c r="B21" s="11" t="s">
        <v>38</v>
      </c>
      <c r="C21" s="11"/>
      <c r="D21" s="10">
        <v>8</v>
      </c>
      <c r="E21" s="14">
        <f t="shared" si="0"/>
        <v>1.593625498007968</v>
      </c>
      <c r="F21" s="10">
        <v>1</v>
      </c>
      <c r="G21" s="14">
        <f t="shared" si="1"/>
        <v>1.2987012987012987</v>
      </c>
      <c r="H21" s="10">
        <v>4</v>
      </c>
      <c r="I21" s="14">
        <f t="shared" si="2"/>
        <v>1.3029315960912053</v>
      </c>
      <c r="J21" s="5" t="s">
        <v>71</v>
      </c>
    </row>
    <row r="22" spans="1:10" ht="14.1" customHeight="1">
      <c r="A22" s="2" t="s">
        <v>73</v>
      </c>
      <c r="B22" s="11" t="s">
        <v>38</v>
      </c>
      <c r="C22" s="11"/>
      <c r="D22" s="10">
        <v>4</v>
      </c>
      <c r="E22" s="14">
        <f t="shared" si="0"/>
        <v>0.79681274900398402</v>
      </c>
      <c r="F22" s="10">
        <v>2</v>
      </c>
      <c r="G22" s="14">
        <f t="shared" si="1"/>
        <v>2.5974025974025974</v>
      </c>
      <c r="H22" s="10">
        <v>1</v>
      </c>
      <c r="I22" s="14">
        <f t="shared" si="2"/>
        <v>0.32573289902280134</v>
      </c>
      <c r="J22" s="5" t="s">
        <v>65</v>
      </c>
    </row>
    <row r="23" spans="1:10" ht="14.1" customHeight="1">
      <c r="A23" s="2" t="s">
        <v>74</v>
      </c>
      <c r="B23" s="11" t="s">
        <v>38</v>
      </c>
      <c r="C23" s="11"/>
      <c r="D23" s="10">
        <v>11</v>
      </c>
      <c r="E23" s="14">
        <f t="shared" si="0"/>
        <v>2.1912350597609564</v>
      </c>
      <c r="F23" s="10">
        <v>4</v>
      </c>
      <c r="G23" s="14">
        <f t="shared" si="1"/>
        <v>5.1948051948051948</v>
      </c>
      <c r="H23" s="10">
        <v>3</v>
      </c>
      <c r="I23" s="14">
        <f t="shared" si="2"/>
        <v>0.97719869706840379</v>
      </c>
      <c r="J23" s="5" t="s">
        <v>79</v>
      </c>
    </row>
    <row r="24" spans="1:10" ht="14.1" customHeight="1">
      <c r="A24" s="2" t="s">
        <v>75</v>
      </c>
      <c r="B24" s="11" t="s">
        <v>38</v>
      </c>
      <c r="C24" s="11"/>
      <c r="D24" s="10">
        <v>12</v>
      </c>
      <c r="E24" s="14">
        <f t="shared" si="0"/>
        <v>2.3904382470119523</v>
      </c>
      <c r="F24" s="10">
        <v>6</v>
      </c>
      <c r="G24" s="14">
        <f t="shared" si="1"/>
        <v>7.7922077922077921</v>
      </c>
      <c r="H24" s="10">
        <v>3</v>
      </c>
      <c r="I24" s="14">
        <f t="shared" si="2"/>
        <v>0.97719869706840379</v>
      </c>
      <c r="J24" s="5" t="s">
        <v>80</v>
      </c>
    </row>
    <row r="25" spans="1:10" ht="14.1" customHeight="1">
      <c r="A25" s="2" t="s">
        <v>88</v>
      </c>
      <c r="B25" s="11" t="s">
        <v>38</v>
      </c>
      <c r="C25" s="11"/>
      <c r="D25" s="10">
        <v>10</v>
      </c>
      <c r="E25" s="14">
        <f t="shared" si="0"/>
        <v>1.9920318725099602</v>
      </c>
      <c r="F25" s="10">
        <v>5</v>
      </c>
      <c r="G25" s="14">
        <f t="shared" si="1"/>
        <v>6.4935064935064926</v>
      </c>
      <c r="H25" s="10">
        <v>5</v>
      </c>
      <c r="I25" s="14">
        <f t="shared" si="2"/>
        <v>1.6286644951140066</v>
      </c>
      <c r="J25" s="5" t="s">
        <v>87</v>
      </c>
    </row>
    <row r="26" spans="1:10" ht="14.1" customHeight="1">
      <c r="A26" s="2" t="s">
        <v>76</v>
      </c>
      <c r="B26" s="11" t="s">
        <v>38</v>
      </c>
      <c r="C26" s="11"/>
      <c r="D26" s="10">
        <v>12</v>
      </c>
      <c r="E26" s="14">
        <f t="shared" si="0"/>
        <v>2.3904382470119523</v>
      </c>
      <c r="F26" s="10">
        <v>7</v>
      </c>
      <c r="G26" s="14">
        <f t="shared" si="1"/>
        <v>9.0909090909090917</v>
      </c>
      <c r="H26" s="10">
        <v>3</v>
      </c>
      <c r="I26" s="14">
        <f t="shared" si="2"/>
        <v>0.97719869706840379</v>
      </c>
      <c r="J26" s="5" t="s">
        <v>81</v>
      </c>
    </row>
    <row r="27" spans="1:10" ht="14.1" customHeight="1">
      <c r="A27" s="2" t="s">
        <v>77</v>
      </c>
      <c r="B27" s="11" t="s">
        <v>38</v>
      </c>
      <c r="C27" s="11"/>
      <c r="D27" s="10">
        <v>11</v>
      </c>
      <c r="E27" s="14">
        <f t="shared" si="0"/>
        <v>2.1912350597609564</v>
      </c>
      <c r="F27" s="10">
        <v>3</v>
      </c>
      <c r="G27" s="14">
        <f t="shared" si="1"/>
        <v>3.8961038961038961</v>
      </c>
      <c r="H27" s="10">
        <v>4</v>
      </c>
      <c r="I27" s="14">
        <f t="shared" si="2"/>
        <v>1.3029315960912053</v>
      </c>
      <c r="J27" s="5" t="s">
        <v>82</v>
      </c>
    </row>
    <row r="28" spans="1:10" ht="14.1" customHeight="1">
      <c r="A28" s="2" t="s">
        <v>78</v>
      </c>
      <c r="B28" s="11" t="s">
        <v>38</v>
      </c>
      <c r="C28" s="11"/>
      <c r="D28" s="10">
        <v>10</v>
      </c>
      <c r="E28" s="14">
        <f t="shared" si="0"/>
        <v>1.9920318725099602</v>
      </c>
      <c r="F28" s="10">
        <v>4</v>
      </c>
      <c r="G28" s="14">
        <f t="shared" si="1"/>
        <v>5.1948051948051948</v>
      </c>
      <c r="H28" s="10">
        <v>2</v>
      </c>
      <c r="I28" s="14">
        <f t="shared" si="2"/>
        <v>0.65146579804560267</v>
      </c>
      <c r="J28" s="5" t="s">
        <v>83</v>
      </c>
    </row>
    <row r="29" spans="1:10" ht="14.1" customHeight="1">
      <c r="A29" s="2" t="s">
        <v>48</v>
      </c>
      <c r="B29" s="11" t="s">
        <v>38</v>
      </c>
      <c r="C29" s="11"/>
      <c r="D29" s="10">
        <v>3</v>
      </c>
      <c r="E29" s="14">
        <f t="shared" si="0"/>
        <v>0.59760956175298807</v>
      </c>
      <c r="F29" s="10">
        <v>1</v>
      </c>
      <c r="G29" s="14">
        <f t="shared" si="1"/>
        <v>1.2987012987012987</v>
      </c>
      <c r="H29" s="10">
        <v>3</v>
      </c>
      <c r="I29" s="14">
        <f t="shared" si="2"/>
        <v>0.97719869706840379</v>
      </c>
      <c r="J29" s="5" t="s">
        <v>22</v>
      </c>
    </row>
    <row r="30" spans="1:10" ht="14.1" customHeight="1">
      <c r="A30" s="2" t="s">
        <v>58</v>
      </c>
      <c r="B30" s="11"/>
      <c r="C30" s="11" t="s">
        <v>38</v>
      </c>
      <c r="D30" s="10">
        <v>21</v>
      </c>
      <c r="E30" s="14">
        <f t="shared" si="0"/>
        <v>4.1832669322709162</v>
      </c>
      <c r="F30" s="10">
        <v>3</v>
      </c>
      <c r="G30" s="14">
        <f t="shared" si="1"/>
        <v>3.8961038961038961</v>
      </c>
      <c r="H30" s="10">
        <v>7</v>
      </c>
      <c r="I30" s="14">
        <f t="shared" si="2"/>
        <v>2.2801302931596092</v>
      </c>
      <c r="J30" s="5" t="s">
        <v>23</v>
      </c>
    </row>
    <row r="31" spans="1:10" ht="14.1" customHeight="1">
      <c r="A31" s="2" t="s">
        <v>59</v>
      </c>
      <c r="B31" s="11"/>
      <c r="C31" s="11" t="s">
        <v>38</v>
      </c>
      <c r="D31" s="10">
        <v>10</v>
      </c>
      <c r="E31" s="14">
        <f t="shared" si="0"/>
        <v>1.9920318725099602</v>
      </c>
      <c r="F31" s="10">
        <v>3</v>
      </c>
      <c r="G31" s="14">
        <f t="shared" si="1"/>
        <v>3.8961038961038961</v>
      </c>
      <c r="H31" s="10">
        <v>1</v>
      </c>
      <c r="I31" s="14">
        <f t="shared" si="2"/>
        <v>0.32573289902280134</v>
      </c>
      <c r="J31" s="5" t="s">
        <v>28</v>
      </c>
    </row>
    <row r="32" spans="1:10" ht="14.1" customHeight="1">
      <c r="A32" s="2" t="s">
        <v>60</v>
      </c>
      <c r="B32" s="11"/>
      <c r="C32" s="11" t="s">
        <v>38</v>
      </c>
      <c r="D32" s="10">
        <v>19</v>
      </c>
      <c r="E32" s="14">
        <f t="shared" si="0"/>
        <v>3.7848605577689245</v>
      </c>
      <c r="F32" s="10">
        <v>3</v>
      </c>
      <c r="G32" s="14">
        <f t="shared" si="1"/>
        <v>3.8961038961038961</v>
      </c>
      <c r="H32" s="10">
        <v>0</v>
      </c>
      <c r="I32" s="14">
        <f t="shared" si="2"/>
        <v>0</v>
      </c>
      <c r="J32" s="5" t="s">
        <v>30</v>
      </c>
    </row>
    <row r="33" spans="1:10" ht="14.1" customHeight="1">
      <c r="A33" s="2" t="s">
        <v>61</v>
      </c>
      <c r="B33" s="11"/>
      <c r="C33" s="11" t="s">
        <v>38</v>
      </c>
      <c r="D33" s="10">
        <v>5</v>
      </c>
      <c r="E33" s="14">
        <f t="shared" si="0"/>
        <v>0.99601593625498008</v>
      </c>
      <c r="F33" s="10">
        <v>0</v>
      </c>
      <c r="G33" s="14">
        <f t="shared" si="1"/>
        <v>0</v>
      </c>
      <c r="H33" s="10">
        <v>4</v>
      </c>
      <c r="I33" s="14">
        <f t="shared" si="2"/>
        <v>1.3029315960912053</v>
      </c>
      <c r="J33" s="5" t="s">
        <v>31</v>
      </c>
    </row>
    <row r="34" spans="1:10" ht="14.1" customHeight="1">
      <c r="A34" s="2" t="s">
        <v>62</v>
      </c>
      <c r="B34" s="11"/>
      <c r="C34" s="11" t="s">
        <v>38</v>
      </c>
      <c r="D34" s="10">
        <v>11</v>
      </c>
      <c r="E34" s="14">
        <f t="shared" si="0"/>
        <v>2.1912350597609564</v>
      </c>
      <c r="F34" s="10">
        <v>3</v>
      </c>
      <c r="G34" s="14">
        <f t="shared" si="1"/>
        <v>3.8961038961038961</v>
      </c>
      <c r="H34" s="10">
        <v>3</v>
      </c>
      <c r="I34" s="14">
        <f t="shared" si="2"/>
        <v>0.97719869706840379</v>
      </c>
      <c r="J34" s="5" t="s">
        <v>29</v>
      </c>
    </row>
    <row r="35" spans="1:10" ht="14.1" customHeight="1">
      <c r="A35" s="2" t="s">
        <v>63</v>
      </c>
      <c r="B35" s="11"/>
      <c r="C35" s="11" t="s">
        <v>38</v>
      </c>
      <c r="D35" s="10">
        <v>4</v>
      </c>
      <c r="E35" s="14">
        <f t="shared" si="0"/>
        <v>0.79681274900398402</v>
      </c>
      <c r="F35" s="10">
        <v>0</v>
      </c>
      <c r="G35" s="14">
        <f t="shared" si="1"/>
        <v>0</v>
      </c>
      <c r="H35" s="10">
        <v>3</v>
      </c>
      <c r="I35" s="14">
        <f t="shared" si="2"/>
        <v>0.97719869706840379</v>
      </c>
      <c r="J35" s="5" t="s">
        <v>32</v>
      </c>
    </row>
    <row r="36" spans="1:10" ht="14.1" customHeight="1">
      <c r="A36" s="2" t="s">
        <v>5</v>
      </c>
      <c r="B36" s="11"/>
      <c r="C36" s="11" t="s">
        <v>38</v>
      </c>
      <c r="D36" s="10">
        <v>28</v>
      </c>
      <c r="E36" s="14">
        <f t="shared" si="0"/>
        <v>5.5776892430278879</v>
      </c>
      <c r="F36" s="10">
        <v>4</v>
      </c>
      <c r="G36" s="14">
        <f t="shared" si="1"/>
        <v>5.1948051948051948</v>
      </c>
      <c r="H36" s="10">
        <v>16</v>
      </c>
      <c r="I36" s="14">
        <f t="shared" si="2"/>
        <v>5.2117263843648214</v>
      </c>
      <c r="J36" s="5" t="s">
        <v>24</v>
      </c>
    </row>
    <row r="37" spans="1:10" ht="14.1" customHeight="1">
      <c r="A37" s="23" t="s">
        <v>6</v>
      </c>
      <c r="B37" s="12"/>
      <c r="C37" s="12"/>
      <c r="D37" s="15">
        <v>7</v>
      </c>
      <c r="E37" s="14">
        <f t="shared" si="0"/>
        <v>1.394422310756972</v>
      </c>
      <c r="F37" s="15">
        <v>0</v>
      </c>
      <c r="G37" s="14">
        <f t="shared" si="1"/>
        <v>0</v>
      </c>
      <c r="H37" s="15">
        <v>7</v>
      </c>
      <c r="I37" s="14">
        <f t="shared" si="2"/>
        <v>2.2801302931596092</v>
      </c>
      <c r="J37" s="24" t="s">
        <v>25</v>
      </c>
    </row>
    <row r="38" spans="1:10" ht="14.1" customHeight="1" thickBot="1">
      <c r="A38" s="3" t="s">
        <v>85</v>
      </c>
      <c r="B38" s="12"/>
      <c r="C38" s="11" t="s">
        <v>38</v>
      </c>
      <c r="D38" s="15"/>
      <c r="E38" s="14">
        <f t="shared" si="0"/>
        <v>0</v>
      </c>
      <c r="F38" s="15">
        <v>0</v>
      </c>
      <c r="G38" s="14">
        <f t="shared" si="1"/>
        <v>0</v>
      </c>
      <c r="H38" s="15">
        <v>0</v>
      </c>
      <c r="I38" s="14">
        <f t="shared" si="2"/>
        <v>0</v>
      </c>
      <c r="J38" s="6" t="s">
        <v>84</v>
      </c>
    </row>
    <row r="39" spans="1:10" ht="15.75" thickBot="1">
      <c r="A39" s="4" t="s">
        <v>7</v>
      </c>
      <c r="B39" s="16"/>
      <c r="C39" s="4"/>
      <c r="D39" s="16">
        <f>SUM(D4:D38)</f>
        <v>502</v>
      </c>
      <c r="E39" s="17">
        <f t="shared" ref="E39:I39" si="3">SUM(E4:E38)</f>
        <v>99.999999999999986</v>
      </c>
      <c r="F39" s="16">
        <f>SUM(F4:F38)</f>
        <v>77</v>
      </c>
      <c r="G39" s="17">
        <f t="shared" si="3"/>
        <v>100</v>
      </c>
      <c r="H39" s="16">
        <f>SUM(H4:H38)</f>
        <v>307</v>
      </c>
      <c r="I39" s="17">
        <f t="shared" si="3"/>
        <v>99.999999999999986</v>
      </c>
    </row>
    <row r="40" spans="1:10">
      <c r="A40" s="83" t="s">
        <v>72</v>
      </c>
      <c r="B40" s="83"/>
      <c r="C40" s="83"/>
      <c r="D40" s="83"/>
      <c r="E40" s="83"/>
      <c r="F40" s="83"/>
      <c r="G40" s="83"/>
      <c r="H40" s="83"/>
      <c r="I40" s="83"/>
    </row>
    <row r="41" spans="1:10" ht="15.75" thickBot="1">
      <c r="A41" s="84" t="s">
        <v>9</v>
      </c>
      <c r="B41" s="84"/>
      <c r="C41" s="84"/>
      <c r="D41" s="84"/>
      <c r="E41" s="84"/>
      <c r="F41" s="84"/>
      <c r="G41" s="84"/>
      <c r="H41" s="84"/>
      <c r="I41" s="84"/>
    </row>
    <row r="42" spans="1:10" ht="33" customHeight="1" thickBot="1">
      <c r="A42" s="85" t="s">
        <v>90</v>
      </c>
      <c r="B42" s="86"/>
      <c r="C42" s="86"/>
      <c r="D42" s="86"/>
      <c r="E42" s="86"/>
      <c r="F42" s="86"/>
      <c r="G42" s="86"/>
      <c r="H42" s="86"/>
      <c r="I42" s="86"/>
      <c r="J42" s="87"/>
    </row>
    <row r="43" spans="1:10">
      <c r="A43" s="19" t="s">
        <v>51</v>
      </c>
      <c r="B43" s="20">
        <f>D4</f>
        <v>0</v>
      </c>
    </row>
    <row r="44" spans="1:10">
      <c r="A44" s="19" t="s">
        <v>49</v>
      </c>
      <c r="B44" s="20">
        <f>SUM(D38,D30:D36,D18,D13:D15,D6)</f>
        <v>186</v>
      </c>
    </row>
    <row r="45" spans="1:10">
      <c r="A45" s="19" t="s">
        <v>50</v>
      </c>
      <c r="B45" s="22">
        <f>SUM(D19:D29,D16:D17,D7:D12,D5)</f>
        <v>309</v>
      </c>
      <c r="C45" s="18"/>
    </row>
    <row r="46" spans="1:10">
      <c r="A46" s="19" t="s">
        <v>86</v>
      </c>
      <c r="B46">
        <f>D37</f>
        <v>7</v>
      </c>
      <c r="C46" s="18">
        <f>SUM(B43:B46)</f>
        <v>502</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7"/>
  <sheetViews>
    <sheetView showGridLines="0" topLeftCell="A43" zoomScaleNormal="100" workbookViewId="0">
      <selection activeCell="A5" sqref="A5:J37"/>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4" t="s">
        <v>64</v>
      </c>
      <c r="B1" s="94"/>
      <c r="C1" s="94"/>
      <c r="D1" s="94"/>
      <c r="E1" s="94"/>
      <c r="F1" s="94"/>
      <c r="G1" s="94"/>
      <c r="H1" s="94"/>
      <c r="I1" s="94"/>
      <c r="J1" s="94"/>
    </row>
    <row r="2" spans="1:10" ht="25.5" customHeight="1">
      <c r="A2" s="95" t="s">
        <v>0</v>
      </c>
      <c r="B2" s="95" t="s">
        <v>26</v>
      </c>
      <c r="C2" s="95" t="s">
        <v>35</v>
      </c>
      <c r="D2" s="95"/>
      <c r="E2" s="95" t="s">
        <v>8</v>
      </c>
      <c r="F2" s="95"/>
      <c r="G2" s="95" t="s">
        <v>1</v>
      </c>
      <c r="H2" s="95"/>
      <c r="I2" s="95" t="s">
        <v>27</v>
      </c>
      <c r="J2" s="95"/>
    </row>
    <row r="3" spans="1:10">
      <c r="A3" s="95"/>
      <c r="B3" s="95"/>
      <c r="C3" s="28" t="s">
        <v>36</v>
      </c>
      <c r="D3" s="28" t="s">
        <v>37</v>
      </c>
      <c r="E3" s="29" t="s">
        <v>2</v>
      </c>
      <c r="F3" s="28" t="s">
        <v>3</v>
      </c>
      <c r="G3" s="28" t="s">
        <v>2</v>
      </c>
      <c r="H3" s="28" t="s">
        <v>3</v>
      </c>
      <c r="I3" s="28" t="s">
        <v>2</v>
      </c>
      <c r="J3" s="28" t="s">
        <v>3</v>
      </c>
    </row>
    <row r="4" spans="1:10">
      <c r="A4" s="30" t="s">
        <v>4</v>
      </c>
      <c r="B4" s="31" t="s">
        <v>10</v>
      </c>
      <c r="C4" s="97"/>
      <c r="D4" s="98"/>
      <c r="E4" s="32">
        <v>0</v>
      </c>
      <c r="F4" s="33">
        <f t="shared" ref="F4:F38" si="0">(E4/E$39)*100</f>
        <v>0</v>
      </c>
      <c r="G4" s="32">
        <v>0</v>
      </c>
      <c r="H4" s="34">
        <f t="shared" ref="H4:H38" si="1">(G4/G$39)*100</f>
        <v>0</v>
      </c>
      <c r="I4" s="32">
        <v>0</v>
      </c>
      <c r="J4" s="35">
        <f t="shared" ref="J4:J38" si="2">(I4/I$39)*100</f>
        <v>0</v>
      </c>
    </row>
    <row r="5" spans="1:10">
      <c r="A5" s="30" t="s">
        <v>91</v>
      </c>
      <c r="B5" s="31" t="s">
        <v>11</v>
      </c>
      <c r="C5" s="31" t="s">
        <v>38</v>
      </c>
      <c r="D5" s="34"/>
      <c r="E5" s="32">
        <v>11</v>
      </c>
      <c r="F5" s="33">
        <v>2.2400000000000002</v>
      </c>
      <c r="G5" s="32">
        <v>1</v>
      </c>
      <c r="H5" s="33">
        <v>1.35</v>
      </c>
      <c r="I5" s="32">
        <v>9</v>
      </c>
      <c r="J5" s="35">
        <v>2.98</v>
      </c>
    </row>
    <row r="6" spans="1:10">
      <c r="A6" s="30" t="s">
        <v>92</v>
      </c>
      <c r="B6" s="31" t="s">
        <v>12</v>
      </c>
      <c r="C6" s="31"/>
      <c r="D6" s="34" t="s">
        <v>38</v>
      </c>
      <c r="E6" s="32">
        <v>30</v>
      </c>
      <c r="F6" s="33">
        <v>6.11</v>
      </c>
      <c r="G6" s="32">
        <v>1</v>
      </c>
      <c r="H6" s="34">
        <v>1.35</v>
      </c>
      <c r="I6" s="32">
        <v>11</v>
      </c>
      <c r="J6" s="35">
        <v>3.64</v>
      </c>
    </row>
    <row r="7" spans="1:10" ht="14.1" customHeight="1">
      <c r="A7" s="30" t="s">
        <v>93</v>
      </c>
      <c r="B7" s="31" t="s">
        <v>13</v>
      </c>
      <c r="C7" s="31" t="s">
        <v>38</v>
      </c>
      <c r="D7" s="34"/>
      <c r="E7" s="32">
        <v>19</v>
      </c>
      <c r="F7" s="33">
        <v>3.87</v>
      </c>
      <c r="G7" s="32">
        <v>1</v>
      </c>
      <c r="H7" s="34">
        <v>1.35</v>
      </c>
      <c r="I7" s="32">
        <v>18</v>
      </c>
      <c r="J7" s="35">
        <v>5.96</v>
      </c>
    </row>
    <row r="8" spans="1:10" ht="14.1" customHeight="1">
      <c r="A8" s="30" t="s">
        <v>94</v>
      </c>
      <c r="B8" s="31" t="s">
        <v>14</v>
      </c>
      <c r="C8" s="31" t="s">
        <v>38</v>
      </c>
      <c r="D8" s="34"/>
      <c r="E8" s="32">
        <v>41</v>
      </c>
      <c r="F8" s="33">
        <v>8.35</v>
      </c>
      <c r="G8" s="32">
        <v>1</v>
      </c>
      <c r="H8" s="34">
        <v>1.35</v>
      </c>
      <c r="I8" s="32">
        <v>39</v>
      </c>
      <c r="J8" s="35">
        <v>12.91</v>
      </c>
    </row>
    <row r="9" spans="1:10" ht="14.1" customHeight="1">
      <c r="A9" s="30" t="s">
        <v>95</v>
      </c>
      <c r="B9" s="31" t="s">
        <v>15</v>
      </c>
      <c r="C9" s="31" t="s">
        <v>38</v>
      </c>
      <c r="D9" s="34"/>
      <c r="E9" s="32">
        <v>30</v>
      </c>
      <c r="F9" s="33">
        <v>6.11</v>
      </c>
      <c r="G9" s="32">
        <v>1</v>
      </c>
      <c r="H9" s="34">
        <v>1.35</v>
      </c>
      <c r="I9" s="32">
        <v>26</v>
      </c>
      <c r="J9" s="35">
        <v>8.61</v>
      </c>
    </row>
    <row r="10" spans="1:10" ht="14.1" customHeight="1">
      <c r="A10" s="30" t="s">
        <v>96</v>
      </c>
      <c r="B10" s="31" t="s">
        <v>33</v>
      </c>
      <c r="C10" s="31" t="s">
        <v>38</v>
      </c>
      <c r="D10" s="34"/>
      <c r="E10" s="32">
        <v>2</v>
      </c>
      <c r="F10" s="33">
        <v>0.41</v>
      </c>
      <c r="G10" s="32">
        <v>0</v>
      </c>
      <c r="H10" s="34">
        <v>0</v>
      </c>
      <c r="I10" s="32">
        <v>2</v>
      </c>
      <c r="J10" s="35">
        <v>0.66</v>
      </c>
    </row>
    <row r="11" spans="1:10" ht="14.1" customHeight="1">
      <c r="A11" s="30" t="s">
        <v>97</v>
      </c>
      <c r="B11" s="31" t="s">
        <v>16</v>
      </c>
      <c r="C11" s="31" t="s">
        <v>38</v>
      </c>
      <c r="D11" s="34"/>
      <c r="E11" s="32">
        <v>37</v>
      </c>
      <c r="F11" s="33">
        <v>7.54</v>
      </c>
      <c r="G11" s="32">
        <v>3</v>
      </c>
      <c r="H11" s="34">
        <v>4.05</v>
      </c>
      <c r="I11" s="32">
        <v>33</v>
      </c>
      <c r="J11" s="35">
        <v>10.93</v>
      </c>
    </row>
    <row r="12" spans="1:10" ht="14.1" customHeight="1">
      <c r="A12" s="30" t="s">
        <v>98</v>
      </c>
      <c r="B12" s="31" t="s">
        <v>17</v>
      </c>
      <c r="C12" s="31" t="s">
        <v>38</v>
      </c>
      <c r="D12" s="34"/>
      <c r="E12" s="32">
        <v>44</v>
      </c>
      <c r="F12" s="33">
        <v>8.9600000000000009</v>
      </c>
      <c r="G12" s="32">
        <v>0</v>
      </c>
      <c r="H12" s="34">
        <v>0</v>
      </c>
      <c r="I12" s="32">
        <v>41</v>
      </c>
      <c r="J12" s="35">
        <v>13.58</v>
      </c>
    </row>
    <row r="13" spans="1:10" ht="14.1" customHeight="1">
      <c r="A13" s="30" t="s">
        <v>45</v>
      </c>
      <c r="B13" s="31" t="s">
        <v>34</v>
      </c>
      <c r="C13" s="31"/>
      <c r="D13" s="34" t="s">
        <v>38</v>
      </c>
      <c r="E13" s="32">
        <v>23</v>
      </c>
      <c r="F13" s="33">
        <v>4.68</v>
      </c>
      <c r="G13" s="32">
        <v>8</v>
      </c>
      <c r="H13" s="34">
        <v>10.81</v>
      </c>
      <c r="I13" s="32">
        <v>9</v>
      </c>
      <c r="J13" s="35">
        <v>2.98</v>
      </c>
    </row>
    <row r="14" spans="1:10" ht="14.1" customHeight="1">
      <c r="A14" s="30" t="s">
        <v>113</v>
      </c>
      <c r="B14" s="31" t="s">
        <v>18</v>
      </c>
      <c r="C14" s="31"/>
      <c r="D14" s="34" t="s">
        <v>38</v>
      </c>
      <c r="E14" s="32">
        <v>20</v>
      </c>
      <c r="F14" s="33">
        <v>4.07</v>
      </c>
      <c r="G14" s="32">
        <v>3</v>
      </c>
      <c r="H14" s="34">
        <v>4.05</v>
      </c>
      <c r="I14" s="32">
        <v>13</v>
      </c>
      <c r="J14" s="35">
        <v>4.3</v>
      </c>
    </row>
    <row r="15" spans="1:10" ht="14.1" customHeight="1">
      <c r="A15" s="30" t="s">
        <v>112</v>
      </c>
      <c r="B15" s="31" t="s">
        <v>19</v>
      </c>
      <c r="C15" s="31"/>
      <c r="D15" s="34" t="s">
        <v>38</v>
      </c>
      <c r="E15" s="32">
        <v>6</v>
      </c>
      <c r="F15" s="33">
        <v>1.22</v>
      </c>
      <c r="G15" s="32">
        <v>0</v>
      </c>
      <c r="H15" s="34">
        <v>0</v>
      </c>
      <c r="I15" s="32">
        <v>5</v>
      </c>
      <c r="J15" s="35">
        <v>1.66</v>
      </c>
    </row>
    <row r="16" spans="1:10" ht="14.1" customHeight="1">
      <c r="A16" s="30" t="s">
        <v>56</v>
      </c>
      <c r="B16" s="31" t="s">
        <v>39</v>
      </c>
      <c r="C16" s="31" t="s">
        <v>38</v>
      </c>
      <c r="D16" s="34"/>
      <c r="E16" s="32">
        <v>9</v>
      </c>
      <c r="F16" s="33">
        <v>1.83</v>
      </c>
      <c r="G16" s="32">
        <v>0</v>
      </c>
      <c r="H16" s="34">
        <v>0</v>
      </c>
      <c r="I16" s="32">
        <v>8</v>
      </c>
      <c r="J16" s="35">
        <v>2.65</v>
      </c>
    </row>
    <row r="17" spans="1:10" ht="14.1" customHeight="1">
      <c r="A17" s="30" t="s">
        <v>111</v>
      </c>
      <c r="B17" s="31" t="s">
        <v>20</v>
      </c>
      <c r="C17" s="31" t="s">
        <v>38</v>
      </c>
      <c r="D17" s="34"/>
      <c r="E17" s="32">
        <v>12</v>
      </c>
      <c r="F17" s="33">
        <v>2.44</v>
      </c>
      <c r="G17" s="32">
        <v>1</v>
      </c>
      <c r="H17" s="34">
        <v>1.35</v>
      </c>
      <c r="I17" s="32">
        <v>8</v>
      </c>
      <c r="J17" s="35">
        <v>2.65</v>
      </c>
    </row>
    <row r="18" spans="1:10" ht="14.1" customHeight="1">
      <c r="A18" s="30" t="s">
        <v>47</v>
      </c>
      <c r="B18" s="31" t="s">
        <v>21</v>
      </c>
      <c r="C18" s="31"/>
      <c r="D18" s="34" t="s">
        <v>38</v>
      </c>
      <c r="E18" s="32">
        <v>8</v>
      </c>
      <c r="F18" s="33">
        <v>1.63</v>
      </c>
      <c r="G18" s="32">
        <v>2</v>
      </c>
      <c r="H18" s="34">
        <v>2.7</v>
      </c>
      <c r="I18" s="32">
        <v>4</v>
      </c>
      <c r="J18" s="35">
        <v>1.32</v>
      </c>
    </row>
    <row r="19" spans="1:10" ht="14.1" customHeight="1">
      <c r="A19" s="30" t="s">
        <v>117</v>
      </c>
      <c r="B19" s="31" t="s">
        <v>83</v>
      </c>
      <c r="C19" s="31" t="s">
        <v>38</v>
      </c>
      <c r="D19" s="34"/>
      <c r="E19" s="32">
        <v>10</v>
      </c>
      <c r="F19" s="33">
        <v>2.04</v>
      </c>
      <c r="G19" s="32">
        <v>4</v>
      </c>
      <c r="H19" s="34">
        <v>5.41</v>
      </c>
      <c r="I19" s="32">
        <v>2</v>
      </c>
      <c r="J19" s="35">
        <v>0.66</v>
      </c>
    </row>
    <row r="20" spans="1:10" ht="14.1" customHeight="1">
      <c r="A20" s="30" t="s">
        <v>99</v>
      </c>
      <c r="B20" s="31" t="s">
        <v>69</v>
      </c>
      <c r="C20" s="31" t="s">
        <v>38</v>
      </c>
      <c r="D20" s="34"/>
      <c r="E20" s="32">
        <v>7</v>
      </c>
      <c r="F20" s="33">
        <v>1.43</v>
      </c>
      <c r="G20" s="32">
        <v>2</v>
      </c>
      <c r="H20" s="34">
        <v>2.7</v>
      </c>
      <c r="I20" s="32">
        <v>3</v>
      </c>
      <c r="J20" s="35">
        <v>0.99</v>
      </c>
    </row>
    <row r="21" spans="1:10" ht="14.1" customHeight="1">
      <c r="A21" s="30" t="s">
        <v>118</v>
      </c>
      <c r="B21" s="31" t="s">
        <v>110</v>
      </c>
      <c r="C21" s="31" t="s">
        <v>38</v>
      </c>
      <c r="D21" s="34"/>
      <c r="E21" s="32">
        <v>12</v>
      </c>
      <c r="F21" s="33">
        <v>2.44</v>
      </c>
      <c r="G21" s="32">
        <v>6</v>
      </c>
      <c r="H21" s="34">
        <v>8.11</v>
      </c>
      <c r="I21" s="32">
        <v>3</v>
      </c>
      <c r="J21" s="35">
        <v>0.99</v>
      </c>
    </row>
    <row r="22" spans="1:10" ht="14.1" customHeight="1">
      <c r="A22" s="30" t="s">
        <v>119</v>
      </c>
      <c r="B22" s="31" t="s">
        <v>81</v>
      </c>
      <c r="C22" s="31" t="s">
        <v>38</v>
      </c>
      <c r="D22" s="34"/>
      <c r="E22" s="32">
        <v>13</v>
      </c>
      <c r="F22" s="33">
        <v>2.65</v>
      </c>
      <c r="G22" s="32">
        <v>7</v>
      </c>
      <c r="H22" s="34">
        <v>9.4600000000000009</v>
      </c>
      <c r="I22" s="32">
        <v>3</v>
      </c>
      <c r="J22" s="35">
        <v>0.99</v>
      </c>
    </row>
    <row r="23" spans="1:10" ht="14.1" customHeight="1">
      <c r="A23" s="30" t="s">
        <v>120</v>
      </c>
      <c r="B23" s="31" t="s">
        <v>87</v>
      </c>
      <c r="C23" s="31" t="s">
        <v>38</v>
      </c>
      <c r="D23" s="34"/>
      <c r="E23" s="32">
        <v>11</v>
      </c>
      <c r="F23" s="33">
        <v>2.2400000000000002</v>
      </c>
      <c r="G23" s="32">
        <v>5</v>
      </c>
      <c r="H23" s="34">
        <v>6.76</v>
      </c>
      <c r="I23" s="32">
        <v>6</v>
      </c>
      <c r="J23" s="35">
        <v>1.99</v>
      </c>
    </row>
    <row r="24" spans="1:10" ht="14.1" customHeight="1">
      <c r="A24" s="30" t="s">
        <v>121</v>
      </c>
      <c r="B24" s="31" t="s">
        <v>82</v>
      </c>
      <c r="C24" s="31" t="s">
        <v>38</v>
      </c>
      <c r="D24" s="34"/>
      <c r="E24" s="32">
        <v>11</v>
      </c>
      <c r="F24" s="33">
        <v>2.2400000000000002</v>
      </c>
      <c r="G24" s="32">
        <v>3</v>
      </c>
      <c r="H24" s="34">
        <v>4.05</v>
      </c>
      <c r="I24" s="32">
        <v>4</v>
      </c>
      <c r="J24" s="35">
        <v>1.32</v>
      </c>
    </row>
    <row r="25" spans="1:10" ht="14.1" customHeight="1">
      <c r="A25" s="30" t="s">
        <v>100</v>
      </c>
      <c r="B25" s="31" t="s">
        <v>71</v>
      </c>
      <c r="C25" s="31" t="s">
        <v>38</v>
      </c>
      <c r="D25" s="34"/>
      <c r="E25" s="32">
        <v>8</v>
      </c>
      <c r="F25" s="33">
        <v>1.63</v>
      </c>
      <c r="G25" s="32">
        <v>1</v>
      </c>
      <c r="H25" s="34">
        <v>1.35</v>
      </c>
      <c r="I25" s="32">
        <v>4</v>
      </c>
      <c r="J25" s="35">
        <v>1.32</v>
      </c>
    </row>
    <row r="26" spans="1:10" ht="14.1" customHeight="1">
      <c r="A26" s="30" t="s">
        <v>101</v>
      </c>
      <c r="B26" s="31" t="s">
        <v>67</v>
      </c>
      <c r="C26" s="31" t="s">
        <v>38</v>
      </c>
      <c r="D26" s="34"/>
      <c r="E26" s="32">
        <v>8</v>
      </c>
      <c r="F26" s="33">
        <v>1.63</v>
      </c>
      <c r="G26" s="32">
        <v>2</v>
      </c>
      <c r="H26" s="34">
        <v>2.7</v>
      </c>
      <c r="I26" s="32">
        <v>4</v>
      </c>
      <c r="J26" s="35">
        <v>1.32</v>
      </c>
    </row>
    <row r="27" spans="1:10" ht="14.1" customHeight="1">
      <c r="A27" s="30" t="s">
        <v>116</v>
      </c>
      <c r="B27" s="31" t="s">
        <v>79</v>
      </c>
      <c r="C27" s="31" t="s">
        <v>38</v>
      </c>
      <c r="D27" s="34"/>
      <c r="E27" s="32">
        <v>1</v>
      </c>
      <c r="F27" s="33">
        <v>0.2</v>
      </c>
      <c r="G27" s="32">
        <v>1</v>
      </c>
      <c r="H27" s="34">
        <v>1.35</v>
      </c>
      <c r="I27" s="32">
        <v>0</v>
      </c>
      <c r="J27" s="35">
        <v>0</v>
      </c>
    </row>
    <row r="28" spans="1:10" ht="14.1" customHeight="1">
      <c r="A28" s="30" t="s">
        <v>115</v>
      </c>
      <c r="B28" s="31" t="s">
        <v>80</v>
      </c>
      <c r="C28" s="31" t="s">
        <v>38</v>
      </c>
      <c r="D28" s="34"/>
      <c r="E28" s="32">
        <v>11</v>
      </c>
      <c r="F28" s="33">
        <v>2.2400000000000002</v>
      </c>
      <c r="G28" s="32">
        <v>4</v>
      </c>
      <c r="H28" s="34">
        <v>5.41</v>
      </c>
      <c r="I28" s="32">
        <v>3</v>
      </c>
      <c r="J28" s="35">
        <v>0.99</v>
      </c>
    </row>
    <row r="29" spans="1:10" ht="14.1" customHeight="1">
      <c r="A29" s="30" t="s">
        <v>114</v>
      </c>
      <c r="B29" s="31" t="s">
        <v>65</v>
      </c>
      <c r="C29" s="31" t="s">
        <v>38</v>
      </c>
      <c r="D29" s="34"/>
      <c r="E29" s="32">
        <v>3</v>
      </c>
      <c r="F29" s="33">
        <v>0.61</v>
      </c>
      <c r="G29" s="32">
        <v>1</v>
      </c>
      <c r="H29" s="34">
        <v>1.35</v>
      </c>
      <c r="I29" s="32">
        <v>3</v>
      </c>
      <c r="J29" s="35">
        <v>0.99</v>
      </c>
    </row>
    <row r="30" spans="1:10" ht="14.1" customHeight="1">
      <c r="A30" s="30" t="s">
        <v>102</v>
      </c>
      <c r="B30" s="31" t="s">
        <v>23</v>
      </c>
      <c r="C30" s="31"/>
      <c r="D30" s="34" t="s">
        <v>38</v>
      </c>
      <c r="E30" s="32">
        <v>20</v>
      </c>
      <c r="F30" s="33">
        <v>4.07</v>
      </c>
      <c r="G30" s="32">
        <v>2</v>
      </c>
      <c r="H30" s="34">
        <v>2.7</v>
      </c>
      <c r="I30" s="32">
        <v>8</v>
      </c>
      <c r="J30" s="35">
        <v>2.65</v>
      </c>
    </row>
    <row r="31" spans="1:10" ht="14.1" customHeight="1">
      <c r="A31" s="30" t="s">
        <v>103</v>
      </c>
      <c r="B31" s="31" t="s">
        <v>28</v>
      </c>
      <c r="C31" s="31"/>
      <c r="D31" s="34" t="s">
        <v>38</v>
      </c>
      <c r="E31" s="32">
        <v>10</v>
      </c>
      <c r="F31" s="33">
        <v>2.04</v>
      </c>
      <c r="G31" s="32">
        <v>3</v>
      </c>
      <c r="H31" s="34">
        <v>4.05</v>
      </c>
      <c r="I31" s="32">
        <v>1</v>
      </c>
      <c r="J31" s="35">
        <v>0.33</v>
      </c>
    </row>
    <row r="32" spans="1:10" ht="14.1" customHeight="1">
      <c r="A32" s="30" t="s">
        <v>104</v>
      </c>
      <c r="B32" s="31" t="s">
        <v>30</v>
      </c>
      <c r="C32" s="31"/>
      <c r="D32" s="34" t="s">
        <v>38</v>
      </c>
      <c r="E32" s="32">
        <v>20</v>
      </c>
      <c r="F32" s="33">
        <v>4.07</v>
      </c>
      <c r="G32" s="32">
        <v>4</v>
      </c>
      <c r="H32" s="34">
        <v>5.41</v>
      </c>
      <c r="I32" s="32">
        <v>0</v>
      </c>
      <c r="J32" s="35">
        <v>0</v>
      </c>
    </row>
    <row r="33" spans="1:10" ht="14.1" customHeight="1">
      <c r="A33" s="30" t="s">
        <v>105</v>
      </c>
      <c r="B33" s="31" t="s">
        <v>31</v>
      </c>
      <c r="C33" s="31"/>
      <c r="D33" s="34" t="s">
        <v>38</v>
      </c>
      <c r="E33" s="32">
        <v>5</v>
      </c>
      <c r="F33" s="33">
        <v>1.02</v>
      </c>
      <c r="G33" s="32">
        <v>0</v>
      </c>
      <c r="H33" s="34">
        <v>0</v>
      </c>
      <c r="I33" s="32">
        <v>4</v>
      </c>
      <c r="J33" s="35">
        <v>1.32</v>
      </c>
    </row>
    <row r="34" spans="1:10" ht="14.1" customHeight="1">
      <c r="A34" s="30" t="s">
        <v>106</v>
      </c>
      <c r="B34" s="31" t="s">
        <v>29</v>
      </c>
      <c r="C34" s="31"/>
      <c r="D34" s="34" t="s">
        <v>38</v>
      </c>
      <c r="E34" s="32">
        <v>11</v>
      </c>
      <c r="F34" s="33">
        <v>2.2400000000000002</v>
      </c>
      <c r="G34" s="32">
        <v>3</v>
      </c>
      <c r="H34" s="34">
        <v>4.05</v>
      </c>
      <c r="I34" s="32">
        <v>3</v>
      </c>
      <c r="J34" s="35">
        <v>0.99</v>
      </c>
    </row>
    <row r="35" spans="1:10" ht="14.1" customHeight="1">
      <c r="A35" s="30" t="s">
        <v>107</v>
      </c>
      <c r="B35" s="31" t="s">
        <v>32</v>
      </c>
      <c r="C35" s="31"/>
      <c r="D35" s="34" t="s">
        <v>38</v>
      </c>
      <c r="E35" s="32">
        <v>4</v>
      </c>
      <c r="F35" s="33">
        <v>0.81</v>
      </c>
      <c r="G35" s="32">
        <v>0</v>
      </c>
      <c r="H35" s="34">
        <v>0</v>
      </c>
      <c r="I35" s="32">
        <v>3</v>
      </c>
      <c r="J35" s="35">
        <v>0.99</v>
      </c>
    </row>
    <row r="36" spans="1:10" ht="14.1" customHeight="1">
      <c r="A36" s="30" t="s">
        <v>108</v>
      </c>
      <c r="B36" s="31" t="s">
        <v>24</v>
      </c>
      <c r="C36" s="31"/>
      <c r="D36" s="34" t="s">
        <v>38</v>
      </c>
      <c r="E36" s="32">
        <v>29</v>
      </c>
      <c r="F36" s="33">
        <v>5.91</v>
      </c>
      <c r="G36" s="32">
        <v>4</v>
      </c>
      <c r="H36" s="34">
        <v>5.41</v>
      </c>
      <c r="I36" s="32">
        <v>17</v>
      </c>
      <c r="J36" s="35">
        <v>5.63</v>
      </c>
    </row>
    <row r="37" spans="1:10" ht="14.1" customHeight="1">
      <c r="A37" s="30" t="s">
        <v>109</v>
      </c>
      <c r="B37" s="31" t="s">
        <v>25</v>
      </c>
      <c r="C37" s="31"/>
      <c r="D37" s="34"/>
      <c r="E37" s="32">
        <v>5</v>
      </c>
      <c r="F37" s="33">
        <v>1.02</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96" t="s">
        <v>7</v>
      </c>
      <c r="B39" s="96"/>
      <c r="C39" s="36">
        <f>COUNTA(C4:C38)</f>
        <v>20</v>
      </c>
      <c r="D39" s="37">
        <f>COUNTA(D4:D38)</f>
        <v>13</v>
      </c>
      <c r="E39" s="37">
        <f>SUM(E4:E38)</f>
        <v>491</v>
      </c>
      <c r="F39" s="38">
        <f t="shared" ref="F39:J39" si="3">SUM(F4:F38)</f>
        <v>99.99</v>
      </c>
      <c r="G39" s="37">
        <f>SUM(G4:G38)</f>
        <v>74</v>
      </c>
      <c r="H39" s="38">
        <f t="shared" si="3"/>
        <v>99.979999999999976</v>
      </c>
      <c r="I39" s="37">
        <f>SUM(I4:I38)</f>
        <v>302</v>
      </c>
      <c r="J39" s="38">
        <f t="shared" si="3"/>
        <v>99.959999999999923</v>
      </c>
    </row>
    <row r="40" spans="1:10">
      <c r="A40" s="84" t="s">
        <v>72</v>
      </c>
      <c r="B40" s="84"/>
      <c r="C40" s="84"/>
      <c r="D40" s="84"/>
      <c r="E40" s="84"/>
      <c r="F40" s="84"/>
      <c r="G40" s="84"/>
      <c r="H40" s="84"/>
      <c r="I40" s="84"/>
      <c r="J40" s="84"/>
    </row>
    <row r="41" spans="1:10" ht="15.75" thickBot="1">
      <c r="A41" s="84" t="s">
        <v>9</v>
      </c>
      <c r="B41" s="84"/>
      <c r="C41" s="84"/>
      <c r="D41" s="84"/>
      <c r="E41" s="84"/>
      <c r="F41" s="84"/>
      <c r="G41" s="84"/>
      <c r="H41" s="84"/>
      <c r="I41" s="84"/>
      <c r="J41" s="84"/>
    </row>
    <row r="42" spans="1:10" ht="37.5" customHeight="1" thickBot="1">
      <c r="A42" s="85" t="s">
        <v>122</v>
      </c>
      <c r="B42" s="86"/>
      <c r="C42" s="86"/>
      <c r="D42" s="86"/>
      <c r="E42" s="86"/>
      <c r="F42" s="86"/>
      <c r="G42" s="86"/>
      <c r="H42" s="86"/>
      <c r="I42" s="86"/>
      <c r="J42" s="86"/>
    </row>
    <row r="44" spans="1:10">
      <c r="A44" s="19" t="s">
        <v>51</v>
      </c>
      <c r="B44" s="20">
        <f>E4</f>
        <v>0</v>
      </c>
    </row>
    <row r="45" spans="1:10">
      <c r="A45" s="19" t="s">
        <v>49</v>
      </c>
      <c r="B45" s="20">
        <f>SUM(E38,E30:E36,E18,E13:E15,E6)</f>
        <v>186</v>
      </c>
    </row>
    <row r="46" spans="1:10">
      <c r="A46" s="19" t="s">
        <v>50</v>
      </c>
      <c r="B46" s="22">
        <f>SUM(E19:E29,E16:E17,E7:E12,E5)</f>
        <v>300</v>
      </c>
      <c r="C46" s="18"/>
    </row>
    <row r="47" spans="1:10">
      <c r="A47" s="19" t="s">
        <v>86</v>
      </c>
      <c r="B47" s="27">
        <f>E37</f>
        <v>5</v>
      </c>
      <c r="C47" s="18">
        <f>SUM(B44:B47)</f>
        <v>491</v>
      </c>
    </row>
  </sheetData>
  <mergeCells count="12">
    <mergeCell ref="A40:J40"/>
    <mergeCell ref="A41:J41"/>
    <mergeCell ref="A42:J42"/>
    <mergeCell ref="A1:J1"/>
    <mergeCell ref="B2:B3"/>
    <mergeCell ref="A39:B39"/>
    <mergeCell ref="A2:A3"/>
    <mergeCell ref="C2:D2"/>
    <mergeCell ref="E2:F2"/>
    <mergeCell ref="G2:H2"/>
    <mergeCell ref="I2:J2"/>
    <mergeCell ref="C4:D4"/>
  </mergeCells>
  <pageMargins left="0.11811023622047245" right="0.11811023622047245"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7"/>
  <sheetViews>
    <sheetView showGridLines="0" zoomScaleNormal="100" workbookViewId="0">
      <selection activeCell="E4" sqref="E4:E38"/>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4" t="s">
        <v>64</v>
      </c>
      <c r="B1" s="94"/>
      <c r="C1" s="94"/>
      <c r="D1" s="94"/>
      <c r="E1" s="94"/>
      <c r="F1" s="94"/>
      <c r="G1" s="94"/>
      <c r="H1" s="94"/>
      <c r="I1" s="94"/>
      <c r="J1" s="94"/>
    </row>
    <row r="2" spans="1:10" ht="25.5" customHeight="1">
      <c r="A2" s="95" t="s">
        <v>0</v>
      </c>
      <c r="B2" s="95" t="s">
        <v>26</v>
      </c>
      <c r="C2" s="95" t="s">
        <v>35</v>
      </c>
      <c r="D2" s="95"/>
      <c r="E2" s="95" t="s">
        <v>8</v>
      </c>
      <c r="F2" s="95"/>
      <c r="G2" s="95" t="s">
        <v>1</v>
      </c>
      <c r="H2" s="95"/>
      <c r="I2" s="95" t="s">
        <v>27</v>
      </c>
      <c r="J2" s="95"/>
    </row>
    <row r="3" spans="1:10">
      <c r="A3" s="95"/>
      <c r="B3" s="95"/>
      <c r="C3" s="39" t="s">
        <v>36</v>
      </c>
      <c r="D3" s="39" t="s">
        <v>37</v>
      </c>
      <c r="E3" s="29" t="s">
        <v>2</v>
      </c>
      <c r="F3" s="39" t="s">
        <v>3</v>
      </c>
      <c r="G3" s="39" t="s">
        <v>2</v>
      </c>
      <c r="H3" s="39" t="s">
        <v>3</v>
      </c>
      <c r="I3" s="39" t="s">
        <v>2</v>
      </c>
      <c r="J3" s="39" t="s">
        <v>3</v>
      </c>
    </row>
    <row r="4" spans="1:10">
      <c r="A4" s="30" t="s">
        <v>4</v>
      </c>
      <c r="B4" s="31" t="s">
        <v>10</v>
      </c>
      <c r="C4" s="97"/>
      <c r="D4" s="98"/>
      <c r="E4" s="32">
        <v>0</v>
      </c>
      <c r="F4" s="33">
        <f t="shared" ref="F4:F38" si="0">(E4/E$39)*100</f>
        <v>0</v>
      </c>
      <c r="G4" s="32">
        <v>0</v>
      </c>
      <c r="H4" s="34">
        <f t="shared" ref="H4:H38" si="1">(G4/G$39)*100</f>
        <v>0</v>
      </c>
      <c r="I4" s="32">
        <v>0</v>
      </c>
      <c r="J4" s="35">
        <f t="shared" ref="J4:J38" si="2">(I4/I$39)*100</f>
        <v>0</v>
      </c>
    </row>
    <row r="5" spans="1:10">
      <c r="A5" s="30" t="s">
        <v>123</v>
      </c>
      <c r="B5" s="31" t="s">
        <v>11</v>
      </c>
      <c r="C5" s="31" t="s">
        <v>38</v>
      </c>
      <c r="D5" s="34"/>
      <c r="E5" s="32">
        <v>11</v>
      </c>
      <c r="F5" s="33">
        <v>2.29</v>
      </c>
      <c r="G5" s="32">
        <v>1</v>
      </c>
      <c r="H5" s="33">
        <v>1.43</v>
      </c>
      <c r="I5" s="32">
        <v>9</v>
      </c>
      <c r="J5" s="35">
        <v>2.99</v>
      </c>
    </row>
    <row r="6" spans="1:10">
      <c r="A6" s="30" t="s">
        <v>124</v>
      </c>
      <c r="B6" s="31" t="s">
        <v>12</v>
      </c>
      <c r="C6" s="31"/>
      <c r="D6" s="34" t="s">
        <v>38</v>
      </c>
      <c r="E6" s="32">
        <v>29</v>
      </c>
      <c r="F6" s="33">
        <v>6.04</v>
      </c>
      <c r="G6" s="32">
        <v>0</v>
      </c>
      <c r="H6" s="34">
        <v>0</v>
      </c>
      <c r="I6" s="32">
        <v>11</v>
      </c>
      <c r="J6" s="35">
        <v>3.65</v>
      </c>
    </row>
    <row r="7" spans="1:10" ht="14.1" customHeight="1">
      <c r="A7" s="30" t="s">
        <v>53</v>
      </c>
      <c r="B7" s="31" t="s">
        <v>13</v>
      </c>
      <c r="C7" s="31" t="s">
        <v>38</v>
      </c>
      <c r="D7" s="34"/>
      <c r="E7" s="32">
        <v>19</v>
      </c>
      <c r="F7" s="33">
        <v>3.96</v>
      </c>
      <c r="G7" s="32">
        <v>1</v>
      </c>
      <c r="H7" s="34">
        <v>1.43</v>
      </c>
      <c r="I7" s="32">
        <v>18</v>
      </c>
      <c r="J7" s="35">
        <v>5.98</v>
      </c>
    </row>
    <row r="8" spans="1:10" ht="14.1" customHeight="1">
      <c r="A8" s="30" t="s">
        <v>125</v>
      </c>
      <c r="B8" s="31" t="s">
        <v>14</v>
      </c>
      <c r="C8" s="31" t="s">
        <v>38</v>
      </c>
      <c r="D8" s="34"/>
      <c r="E8" s="32">
        <v>42</v>
      </c>
      <c r="F8" s="33">
        <v>8.75</v>
      </c>
      <c r="G8" s="32">
        <v>1</v>
      </c>
      <c r="H8" s="34">
        <v>1.43</v>
      </c>
      <c r="I8" s="32">
        <v>40</v>
      </c>
      <c r="J8" s="35">
        <v>13.29</v>
      </c>
    </row>
    <row r="9" spans="1:10" ht="14.1" customHeight="1">
      <c r="A9" s="30" t="s">
        <v>126</v>
      </c>
      <c r="B9" s="31" t="s">
        <v>15</v>
      </c>
      <c r="C9" s="31" t="s">
        <v>38</v>
      </c>
      <c r="D9" s="34"/>
      <c r="E9" s="32">
        <v>30</v>
      </c>
      <c r="F9" s="33">
        <v>6.25</v>
      </c>
      <c r="G9" s="32">
        <v>1</v>
      </c>
      <c r="H9" s="34">
        <v>1.43</v>
      </c>
      <c r="I9" s="32">
        <v>26</v>
      </c>
      <c r="J9" s="35">
        <v>8.64</v>
      </c>
    </row>
    <row r="10" spans="1:10" ht="14.1" customHeight="1">
      <c r="A10" s="30" t="s">
        <v>127</v>
      </c>
      <c r="B10" s="31" t="s">
        <v>33</v>
      </c>
      <c r="C10" s="31" t="s">
        <v>38</v>
      </c>
      <c r="D10" s="34"/>
      <c r="E10" s="32">
        <v>2</v>
      </c>
      <c r="F10" s="33">
        <v>0.42</v>
      </c>
      <c r="G10" s="32">
        <v>0</v>
      </c>
      <c r="H10" s="34">
        <v>0</v>
      </c>
      <c r="I10" s="32">
        <v>2</v>
      </c>
      <c r="J10" s="35">
        <v>0.66</v>
      </c>
    </row>
    <row r="11" spans="1:10" ht="14.1" customHeight="1">
      <c r="A11" s="30" t="s">
        <v>40</v>
      </c>
      <c r="B11" s="31" t="s">
        <v>16</v>
      </c>
      <c r="C11" s="31" t="s">
        <v>38</v>
      </c>
      <c r="D11" s="34"/>
      <c r="E11" s="32">
        <v>34</v>
      </c>
      <c r="F11" s="33">
        <v>7.08</v>
      </c>
      <c r="G11" s="32">
        <v>2</v>
      </c>
      <c r="H11" s="34">
        <v>2.86</v>
      </c>
      <c r="I11" s="32">
        <v>32</v>
      </c>
      <c r="J11" s="35">
        <v>10.63</v>
      </c>
    </row>
    <row r="12" spans="1:10" ht="14.1" customHeight="1">
      <c r="A12" s="30" t="s">
        <v>128</v>
      </c>
      <c r="B12" s="31" t="s">
        <v>17</v>
      </c>
      <c r="C12" s="31" t="s">
        <v>38</v>
      </c>
      <c r="D12" s="34"/>
      <c r="E12" s="32">
        <v>43</v>
      </c>
      <c r="F12" s="33">
        <v>8.9600000000000009</v>
      </c>
      <c r="G12" s="32">
        <v>0</v>
      </c>
      <c r="H12" s="34">
        <v>0</v>
      </c>
      <c r="I12" s="32">
        <v>40</v>
      </c>
      <c r="J12" s="35">
        <v>13.29</v>
      </c>
    </row>
    <row r="13" spans="1:10" ht="14.1" customHeight="1">
      <c r="A13" s="30" t="s">
        <v>129</v>
      </c>
      <c r="B13" s="31" t="s">
        <v>34</v>
      </c>
      <c r="C13" s="31"/>
      <c r="D13" s="34" t="s">
        <v>38</v>
      </c>
      <c r="E13" s="32">
        <v>23</v>
      </c>
      <c r="F13" s="33">
        <v>4.79</v>
      </c>
      <c r="G13" s="32">
        <v>8</v>
      </c>
      <c r="H13" s="34">
        <v>11.43</v>
      </c>
      <c r="I13" s="32">
        <v>9</v>
      </c>
      <c r="J13" s="35">
        <v>2.99</v>
      </c>
    </row>
    <row r="14" spans="1:10" ht="14.1" customHeight="1">
      <c r="A14" s="30" t="s">
        <v>130</v>
      </c>
      <c r="B14" s="31" t="s">
        <v>18</v>
      </c>
      <c r="C14" s="31"/>
      <c r="D14" s="34" t="s">
        <v>38</v>
      </c>
      <c r="E14" s="32">
        <v>17</v>
      </c>
      <c r="F14" s="33">
        <v>3.54</v>
      </c>
      <c r="G14" s="32">
        <v>3</v>
      </c>
      <c r="H14" s="34">
        <v>4.29</v>
      </c>
      <c r="I14" s="32">
        <v>11</v>
      </c>
      <c r="J14" s="35">
        <v>3.65</v>
      </c>
    </row>
    <row r="15" spans="1:10" ht="14.1" customHeight="1">
      <c r="A15" s="30" t="s">
        <v>131</v>
      </c>
      <c r="B15" s="31" t="s">
        <v>19</v>
      </c>
      <c r="C15" s="31"/>
      <c r="D15" s="34" t="s">
        <v>38</v>
      </c>
      <c r="E15" s="32">
        <v>5</v>
      </c>
      <c r="F15" s="33">
        <v>1.04</v>
      </c>
      <c r="G15" s="32">
        <v>0</v>
      </c>
      <c r="H15" s="34">
        <v>0</v>
      </c>
      <c r="I15" s="32">
        <v>5</v>
      </c>
      <c r="J15" s="35">
        <v>1.66</v>
      </c>
    </row>
    <row r="16" spans="1:10" ht="14.1" customHeight="1">
      <c r="A16" s="30" t="s">
        <v>132</v>
      </c>
      <c r="B16" s="31" t="s">
        <v>39</v>
      </c>
      <c r="C16" s="31" t="s">
        <v>38</v>
      </c>
      <c r="D16" s="34"/>
      <c r="E16" s="32">
        <v>7</v>
      </c>
      <c r="F16" s="33">
        <v>1.46</v>
      </c>
      <c r="G16" s="32">
        <v>0</v>
      </c>
      <c r="H16" s="34">
        <v>0</v>
      </c>
      <c r="I16" s="32">
        <v>6</v>
      </c>
      <c r="J16" s="35">
        <v>1.99</v>
      </c>
    </row>
    <row r="17" spans="1:10" ht="14.1" customHeight="1">
      <c r="A17" s="30" t="s">
        <v>133</v>
      </c>
      <c r="B17" s="31" t="s">
        <v>20</v>
      </c>
      <c r="C17" s="31" t="s">
        <v>38</v>
      </c>
      <c r="D17" s="34"/>
      <c r="E17" s="32">
        <v>16</v>
      </c>
      <c r="F17" s="33">
        <v>3.33</v>
      </c>
      <c r="G17" s="32">
        <v>1</v>
      </c>
      <c r="H17" s="34">
        <v>1.43</v>
      </c>
      <c r="I17" s="32">
        <v>12</v>
      </c>
      <c r="J17" s="35">
        <v>3.99</v>
      </c>
    </row>
    <row r="18" spans="1:10" ht="14.1" customHeight="1">
      <c r="A18" s="30" t="s">
        <v>134</v>
      </c>
      <c r="B18" s="31" t="s">
        <v>21</v>
      </c>
      <c r="C18" s="31"/>
      <c r="D18" s="34" t="s">
        <v>38</v>
      </c>
      <c r="E18" s="32">
        <v>8</v>
      </c>
      <c r="F18" s="33">
        <v>1.67</v>
      </c>
      <c r="G18" s="32">
        <v>2</v>
      </c>
      <c r="H18" s="34">
        <v>2.86</v>
      </c>
      <c r="I18" s="32">
        <v>4</v>
      </c>
      <c r="J18" s="35">
        <v>1.33</v>
      </c>
    </row>
    <row r="19" spans="1:10" ht="14.1" customHeight="1">
      <c r="A19" s="30" t="s">
        <v>135</v>
      </c>
      <c r="B19" s="31" t="s">
        <v>83</v>
      </c>
      <c r="C19" s="31" t="s">
        <v>38</v>
      </c>
      <c r="D19" s="34"/>
      <c r="E19" s="32">
        <v>10</v>
      </c>
      <c r="F19" s="33">
        <v>2.08</v>
      </c>
      <c r="G19" s="32">
        <v>4</v>
      </c>
      <c r="H19" s="34">
        <v>5.71</v>
      </c>
      <c r="I19" s="32">
        <v>2</v>
      </c>
      <c r="J19" s="35">
        <v>0.66</v>
      </c>
    </row>
    <row r="20" spans="1:10" ht="14.1" customHeight="1">
      <c r="A20" s="30" t="s">
        <v>136</v>
      </c>
      <c r="B20" s="31" t="s">
        <v>69</v>
      </c>
      <c r="C20" s="31" t="s">
        <v>38</v>
      </c>
      <c r="D20" s="34"/>
      <c r="E20" s="32">
        <v>7</v>
      </c>
      <c r="F20" s="33">
        <v>1.46</v>
      </c>
      <c r="G20" s="32">
        <v>2</v>
      </c>
      <c r="H20" s="34">
        <v>2.86</v>
      </c>
      <c r="I20" s="32">
        <v>3</v>
      </c>
      <c r="J20" s="35">
        <v>1</v>
      </c>
    </row>
    <row r="21" spans="1:10" ht="14.1" customHeight="1">
      <c r="A21" s="30" t="s">
        <v>137</v>
      </c>
      <c r="B21" s="31" t="s">
        <v>110</v>
      </c>
      <c r="C21" s="31" t="s">
        <v>38</v>
      </c>
      <c r="D21" s="34"/>
      <c r="E21" s="32">
        <v>11</v>
      </c>
      <c r="F21" s="33">
        <v>2.29</v>
      </c>
      <c r="G21" s="32">
        <v>5</v>
      </c>
      <c r="H21" s="34">
        <v>7.14</v>
      </c>
      <c r="I21" s="32">
        <v>3</v>
      </c>
      <c r="J21" s="35">
        <v>1</v>
      </c>
    </row>
    <row r="22" spans="1:10" ht="14.1" customHeight="1">
      <c r="A22" s="30" t="s">
        <v>138</v>
      </c>
      <c r="B22" s="31" t="s">
        <v>81</v>
      </c>
      <c r="C22" s="31" t="s">
        <v>38</v>
      </c>
      <c r="D22" s="34"/>
      <c r="E22" s="32">
        <v>14</v>
      </c>
      <c r="F22" s="33">
        <v>2.92</v>
      </c>
      <c r="G22" s="32">
        <v>7</v>
      </c>
      <c r="H22" s="34">
        <v>10</v>
      </c>
      <c r="I22" s="32">
        <v>4</v>
      </c>
      <c r="J22" s="35">
        <v>1.33</v>
      </c>
    </row>
    <row r="23" spans="1:10" ht="14.1" customHeight="1">
      <c r="A23" s="30" t="s">
        <v>139</v>
      </c>
      <c r="B23" s="31" t="s">
        <v>87</v>
      </c>
      <c r="C23" s="31" t="s">
        <v>38</v>
      </c>
      <c r="D23" s="34"/>
      <c r="E23" s="32">
        <v>11</v>
      </c>
      <c r="F23" s="33">
        <v>2.29</v>
      </c>
      <c r="G23" s="32">
        <v>5</v>
      </c>
      <c r="H23" s="34">
        <v>7.14</v>
      </c>
      <c r="I23" s="32">
        <v>6</v>
      </c>
      <c r="J23" s="35">
        <v>1.99</v>
      </c>
    </row>
    <row r="24" spans="1:10" ht="14.1" customHeight="1">
      <c r="A24" s="30" t="s">
        <v>140</v>
      </c>
      <c r="B24" s="31" t="s">
        <v>82</v>
      </c>
      <c r="C24" s="31" t="s">
        <v>38</v>
      </c>
      <c r="D24" s="34"/>
      <c r="E24" s="32">
        <v>11</v>
      </c>
      <c r="F24" s="33">
        <v>2.29</v>
      </c>
      <c r="G24" s="32">
        <v>3</v>
      </c>
      <c r="H24" s="34">
        <v>4.29</v>
      </c>
      <c r="I24" s="32">
        <v>4</v>
      </c>
      <c r="J24" s="35">
        <v>1.33</v>
      </c>
    </row>
    <row r="25" spans="1:10" ht="14.1" customHeight="1">
      <c r="A25" s="30" t="s">
        <v>141</v>
      </c>
      <c r="B25" s="31" t="s">
        <v>71</v>
      </c>
      <c r="C25" s="31" t="s">
        <v>38</v>
      </c>
      <c r="D25" s="34"/>
      <c r="E25" s="32">
        <v>8</v>
      </c>
      <c r="F25" s="33">
        <v>1.67</v>
      </c>
      <c r="G25" s="32">
        <v>1</v>
      </c>
      <c r="H25" s="34">
        <v>1.43</v>
      </c>
      <c r="I25" s="32">
        <v>4</v>
      </c>
      <c r="J25" s="35">
        <v>1.33</v>
      </c>
    </row>
    <row r="26" spans="1:10" ht="14.1" customHeight="1">
      <c r="A26" s="30" t="s">
        <v>142</v>
      </c>
      <c r="B26" s="31" t="s">
        <v>67</v>
      </c>
      <c r="C26" s="31" t="s">
        <v>38</v>
      </c>
      <c r="D26" s="34"/>
      <c r="E26" s="32">
        <v>8</v>
      </c>
      <c r="F26" s="33">
        <v>1.67</v>
      </c>
      <c r="G26" s="32">
        <v>2</v>
      </c>
      <c r="H26" s="34">
        <v>2.86</v>
      </c>
      <c r="I26" s="32">
        <v>4</v>
      </c>
      <c r="J26" s="35">
        <v>1.33</v>
      </c>
    </row>
    <row r="27" spans="1:10" ht="14.1" customHeight="1">
      <c r="A27" s="30" t="s">
        <v>143</v>
      </c>
      <c r="B27" s="31" t="s">
        <v>79</v>
      </c>
      <c r="C27" s="31" t="s">
        <v>38</v>
      </c>
      <c r="D27" s="34"/>
      <c r="E27" s="32">
        <v>1</v>
      </c>
      <c r="F27" s="33">
        <v>0.21</v>
      </c>
      <c r="G27" s="32">
        <v>1</v>
      </c>
      <c r="H27" s="34">
        <v>1.43</v>
      </c>
      <c r="I27" s="32">
        <v>0</v>
      </c>
      <c r="J27" s="35">
        <v>0</v>
      </c>
    </row>
    <row r="28" spans="1:10" ht="14.1" customHeight="1">
      <c r="A28" s="30" t="s">
        <v>144</v>
      </c>
      <c r="B28" s="31" t="s">
        <v>80</v>
      </c>
      <c r="C28" s="31" t="s">
        <v>38</v>
      </c>
      <c r="D28" s="34"/>
      <c r="E28" s="32">
        <v>11</v>
      </c>
      <c r="F28" s="33">
        <v>2.29</v>
      </c>
      <c r="G28" s="32">
        <v>4</v>
      </c>
      <c r="H28" s="34">
        <v>5.71</v>
      </c>
      <c r="I28" s="32">
        <v>3</v>
      </c>
      <c r="J28" s="35">
        <v>1</v>
      </c>
    </row>
    <row r="29" spans="1:10" ht="14.1" customHeight="1">
      <c r="A29" s="30" t="s">
        <v>145</v>
      </c>
      <c r="B29" s="31" t="s">
        <v>65</v>
      </c>
      <c r="C29" s="31" t="s">
        <v>38</v>
      </c>
      <c r="D29" s="34"/>
      <c r="E29" s="32">
        <v>3</v>
      </c>
      <c r="F29" s="33">
        <v>0.63</v>
      </c>
      <c r="G29" s="32">
        <v>1</v>
      </c>
      <c r="H29" s="34">
        <v>1.43</v>
      </c>
      <c r="I29" s="32">
        <v>3</v>
      </c>
      <c r="J29" s="35">
        <v>1</v>
      </c>
    </row>
    <row r="30" spans="1:10" ht="14.1" customHeight="1">
      <c r="A30" s="30" t="s">
        <v>146</v>
      </c>
      <c r="B30" s="31" t="s">
        <v>23</v>
      </c>
      <c r="C30" s="31"/>
      <c r="D30" s="34" t="s">
        <v>38</v>
      </c>
      <c r="E30" s="32">
        <v>19</v>
      </c>
      <c r="F30" s="33">
        <v>3.96</v>
      </c>
      <c r="G30" s="32">
        <v>2</v>
      </c>
      <c r="H30" s="34">
        <v>2.86</v>
      </c>
      <c r="I30" s="32">
        <v>8</v>
      </c>
      <c r="J30" s="35">
        <v>2.66</v>
      </c>
    </row>
    <row r="31" spans="1:10" ht="14.1" customHeight="1">
      <c r="A31" s="30" t="s">
        <v>147</v>
      </c>
      <c r="B31" s="31" t="s">
        <v>28</v>
      </c>
      <c r="C31" s="31"/>
      <c r="D31" s="34" t="s">
        <v>38</v>
      </c>
      <c r="E31" s="32">
        <v>8</v>
      </c>
      <c r="F31" s="33">
        <v>1.67</v>
      </c>
      <c r="G31" s="32">
        <v>3</v>
      </c>
      <c r="H31" s="34">
        <v>4.29</v>
      </c>
      <c r="I31" s="32">
        <v>0</v>
      </c>
      <c r="J31" s="35">
        <v>0</v>
      </c>
    </row>
    <row r="32" spans="1:10" ht="14.1" customHeight="1">
      <c r="A32" s="30" t="s">
        <v>148</v>
      </c>
      <c r="B32" s="31" t="s">
        <v>30</v>
      </c>
      <c r="C32" s="31"/>
      <c r="D32" s="34" t="s">
        <v>38</v>
      </c>
      <c r="E32" s="32">
        <v>19</v>
      </c>
      <c r="F32" s="33">
        <v>3.96</v>
      </c>
      <c r="G32" s="32">
        <v>4</v>
      </c>
      <c r="H32" s="34">
        <v>5.71</v>
      </c>
      <c r="I32" s="32">
        <v>0</v>
      </c>
      <c r="J32" s="35">
        <v>0</v>
      </c>
    </row>
    <row r="33" spans="1:10" ht="14.1" customHeight="1">
      <c r="A33" s="30" t="s">
        <v>149</v>
      </c>
      <c r="B33" s="31" t="s">
        <v>31</v>
      </c>
      <c r="C33" s="31"/>
      <c r="D33" s="34" t="s">
        <v>38</v>
      </c>
      <c r="E33" s="32">
        <v>5</v>
      </c>
      <c r="F33" s="33">
        <v>1.04</v>
      </c>
      <c r="G33" s="32">
        <v>0</v>
      </c>
      <c r="H33" s="34">
        <v>0</v>
      </c>
      <c r="I33" s="32">
        <v>4</v>
      </c>
      <c r="J33" s="35">
        <v>1.33</v>
      </c>
    </row>
    <row r="34" spans="1:10" ht="14.1" customHeight="1">
      <c r="A34" s="30" t="s">
        <v>150</v>
      </c>
      <c r="B34" s="31" t="s">
        <v>29</v>
      </c>
      <c r="C34" s="31"/>
      <c r="D34" s="34" t="s">
        <v>38</v>
      </c>
      <c r="E34" s="32">
        <v>11</v>
      </c>
      <c r="F34" s="33">
        <v>2.29</v>
      </c>
      <c r="G34" s="32">
        <v>2</v>
      </c>
      <c r="H34" s="34">
        <v>2.86</v>
      </c>
      <c r="I34" s="32">
        <v>3</v>
      </c>
      <c r="J34" s="35">
        <v>1</v>
      </c>
    </row>
    <row r="35" spans="1:10" ht="14.1" customHeight="1">
      <c r="A35" s="30" t="s">
        <v>151</v>
      </c>
      <c r="B35" s="31" t="s">
        <v>32</v>
      </c>
      <c r="C35" s="31"/>
      <c r="D35" s="34" t="s">
        <v>38</v>
      </c>
      <c r="E35" s="32">
        <v>4</v>
      </c>
      <c r="F35" s="33">
        <v>0.83</v>
      </c>
      <c r="G35" s="32">
        <v>0</v>
      </c>
      <c r="H35" s="34">
        <v>0</v>
      </c>
      <c r="I35" s="32">
        <v>3</v>
      </c>
      <c r="J35" s="35">
        <v>1</v>
      </c>
    </row>
    <row r="36" spans="1:10" ht="14.1" customHeight="1">
      <c r="A36" s="30" t="s">
        <v>5</v>
      </c>
      <c r="B36" s="31" t="s">
        <v>24</v>
      </c>
      <c r="C36" s="31"/>
      <c r="D36" s="34" t="s">
        <v>38</v>
      </c>
      <c r="E36" s="32">
        <v>28</v>
      </c>
      <c r="F36" s="33">
        <v>5.83</v>
      </c>
      <c r="G36" s="32">
        <v>4</v>
      </c>
      <c r="H36" s="34">
        <v>5.71</v>
      </c>
      <c r="I36" s="32">
        <v>17</v>
      </c>
      <c r="J36" s="35">
        <v>5.65</v>
      </c>
    </row>
    <row r="37" spans="1:10" ht="14.1" customHeight="1">
      <c r="A37" s="30" t="s">
        <v>6</v>
      </c>
      <c r="B37" s="31" t="s">
        <v>25</v>
      </c>
      <c r="C37" s="31"/>
      <c r="D37" s="34"/>
      <c r="E37" s="32">
        <v>5</v>
      </c>
      <c r="F37" s="33">
        <v>1.04</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96" t="s">
        <v>7</v>
      </c>
      <c r="B39" s="96"/>
      <c r="C39" s="36">
        <f>COUNTA(C4:C38)</f>
        <v>20</v>
      </c>
      <c r="D39" s="40">
        <f>COUNTA(D4:D38)</f>
        <v>13</v>
      </c>
      <c r="E39" s="40">
        <f>SUM(E4:E38)</f>
        <v>480</v>
      </c>
      <c r="F39" s="38">
        <f t="shared" ref="F39:J39" si="3">SUM(F4:F38)</f>
        <v>100.00000000000001</v>
      </c>
      <c r="G39" s="40">
        <f>SUM(G4:G38)</f>
        <v>70</v>
      </c>
      <c r="H39" s="38">
        <f t="shared" si="3"/>
        <v>100.02000000000001</v>
      </c>
      <c r="I39" s="40">
        <f>SUM(I4:I38)</f>
        <v>301</v>
      </c>
      <c r="J39" s="38">
        <f t="shared" si="3"/>
        <v>100.00999999999996</v>
      </c>
    </row>
    <row r="40" spans="1:10">
      <c r="A40" s="84" t="s">
        <v>72</v>
      </c>
      <c r="B40" s="84"/>
      <c r="C40" s="84"/>
      <c r="D40" s="84"/>
      <c r="E40" s="84"/>
      <c r="F40" s="84"/>
      <c r="G40" s="84"/>
      <c r="H40" s="84"/>
      <c r="I40" s="84"/>
      <c r="J40" s="84"/>
    </row>
    <row r="41" spans="1:10" ht="15.75" thickBot="1">
      <c r="A41" s="84" t="s">
        <v>9</v>
      </c>
      <c r="B41" s="84"/>
      <c r="C41" s="84"/>
      <c r="D41" s="84"/>
      <c r="E41" s="84"/>
      <c r="F41" s="84"/>
      <c r="G41" s="84"/>
      <c r="H41" s="84"/>
      <c r="I41" s="84"/>
      <c r="J41" s="84"/>
    </row>
    <row r="42" spans="1:10" ht="37.5" customHeight="1" thickBot="1">
      <c r="A42" s="85" t="s">
        <v>152</v>
      </c>
      <c r="B42" s="86"/>
      <c r="C42" s="86"/>
      <c r="D42" s="86"/>
      <c r="E42" s="86"/>
      <c r="F42" s="86"/>
      <c r="G42" s="86"/>
      <c r="H42" s="86"/>
      <c r="I42" s="86"/>
      <c r="J42" s="86"/>
    </row>
    <row r="44" spans="1:10">
      <c r="A44" s="19" t="s">
        <v>51</v>
      </c>
      <c r="B44" s="20">
        <f>E4</f>
        <v>0</v>
      </c>
    </row>
    <row r="45" spans="1:10">
      <c r="A45" s="19" t="s">
        <v>49</v>
      </c>
      <c r="B45" s="20">
        <f>SUM(E38,E30:E36,E18,E13:E15,E6)</f>
        <v>176</v>
      </c>
    </row>
    <row r="46" spans="1:10">
      <c r="A46" s="19" t="s">
        <v>50</v>
      </c>
      <c r="B46" s="22">
        <f>SUM(E19:E29,E16:E17,E7:E12,E5)</f>
        <v>299</v>
      </c>
      <c r="C46" s="18"/>
    </row>
    <row r="47" spans="1:10">
      <c r="A47" s="19" t="s">
        <v>86</v>
      </c>
      <c r="B47" s="27">
        <f>E37</f>
        <v>5</v>
      </c>
      <c r="C47" s="18">
        <f>SUM(B44:B47)</f>
        <v>480</v>
      </c>
    </row>
  </sheetData>
  <mergeCells count="12">
    <mergeCell ref="A1:J1"/>
    <mergeCell ref="A2:A3"/>
    <mergeCell ref="B2:B3"/>
    <mergeCell ref="C2:D2"/>
    <mergeCell ref="E2:F2"/>
    <mergeCell ref="G2:H2"/>
    <mergeCell ref="I2:J2"/>
    <mergeCell ref="C4:D4"/>
    <mergeCell ref="A39:B39"/>
    <mergeCell ref="A40:J40"/>
    <mergeCell ref="A41:J41"/>
    <mergeCell ref="A42:J42"/>
  </mergeCells>
  <pageMargins left="0.11811023622047245" right="0.11811023622047245" top="0.19685039370078741"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7"/>
  <sheetViews>
    <sheetView showGridLines="0" topLeftCell="A4" zoomScaleNormal="100" workbookViewId="0">
      <selection activeCell="R48" sqref="R48"/>
    </sheetView>
  </sheetViews>
  <sheetFormatPr defaultRowHeight="15"/>
  <cols>
    <col min="1" max="1" width="49.140625" bestFit="1" customWidth="1"/>
    <col min="2" max="2" width="10.5703125" bestFit="1" customWidth="1"/>
    <col min="3" max="4" width="5.7109375" customWidth="1"/>
    <col min="6" max="6" width="9" customWidth="1"/>
    <col min="7" max="7" width="9.140625" customWidth="1"/>
    <col min="8" max="8" width="9.85546875" bestFit="1" customWidth="1"/>
    <col min="10" max="10" width="9.140625" customWidth="1"/>
  </cols>
  <sheetData>
    <row r="1" spans="1:10" ht="30" customHeight="1">
      <c r="A1" s="94" t="s">
        <v>64</v>
      </c>
      <c r="B1" s="94"/>
      <c r="C1" s="94"/>
      <c r="D1" s="94"/>
      <c r="E1" s="94"/>
      <c r="F1" s="94"/>
      <c r="G1" s="94"/>
      <c r="H1" s="94"/>
      <c r="I1" s="94"/>
      <c r="J1" s="99"/>
    </row>
    <row r="2" spans="1:10" ht="25.5" customHeight="1">
      <c r="A2" s="95" t="s">
        <v>0</v>
      </c>
      <c r="B2" s="95" t="s">
        <v>26</v>
      </c>
      <c r="C2" s="95" t="s">
        <v>35</v>
      </c>
      <c r="D2" s="95"/>
      <c r="E2" s="95" t="s">
        <v>8</v>
      </c>
      <c r="F2" s="95"/>
      <c r="G2" s="95" t="s">
        <v>1</v>
      </c>
      <c r="H2" s="95"/>
      <c r="I2" s="95" t="s">
        <v>27</v>
      </c>
      <c r="J2" s="100"/>
    </row>
    <row r="3" spans="1:10">
      <c r="A3" s="95"/>
      <c r="B3" s="95"/>
      <c r="C3" s="41" t="s">
        <v>36</v>
      </c>
      <c r="D3" s="41" t="s">
        <v>37</v>
      </c>
      <c r="E3" s="29" t="s">
        <v>2</v>
      </c>
      <c r="F3" s="41" t="s">
        <v>3</v>
      </c>
      <c r="G3" s="41" t="s">
        <v>2</v>
      </c>
      <c r="H3" s="41" t="s">
        <v>3</v>
      </c>
      <c r="I3" s="41" t="s">
        <v>2</v>
      </c>
      <c r="J3" s="43" t="s">
        <v>3</v>
      </c>
    </row>
    <row r="4" spans="1:10">
      <c r="A4" s="44" t="s">
        <v>169</v>
      </c>
      <c r="B4" s="31" t="s">
        <v>28</v>
      </c>
      <c r="C4" s="31"/>
      <c r="D4" s="34" t="s">
        <v>38</v>
      </c>
      <c r="E4" s="45">
        <v>9</v>
      </c>
      <c r="F4" s="48">
        <f>E4/$E$39</f>
        <v>1.8789144050104383E-2</v>
      </c>
      <c r="G4" s="45">
        <v>3</v>
      </c>
      <c r="H4" s="48">
        <f>G4/$G$39</f>
        <v>4.4776119402985072E-2</v>
      </c>
      <c r="I4" s="45">
        <v>1</v>
      </c>
      <c r="J4" s="51">
        <f>I4/$I$39</f>
        <v>3.3444816053511705E-3</v>
      </c>
    </row>
    <row r="5" spans="1:10">
      <c r="A5" s="44" t="s">
        <v>170</v>
      </c>
      <c r="B5" s="31" t="s">
        <v>30</v>
      </c>
      <c r="C5" s="31"/>
      <c r="D5" s="34" t="s">
        <v>38</v>
      </c>
      <c r="E5" s="45">
        <v>23</v>
      </c>
      <c r="F5" s="48">
        <f t="shared" ref="F5:F38" si="0">E5/$E$39</f>
        <v>4.8016701461377868E-2</v>
      </c>
      <c r="G5" s="45">
        <v>4</v>
      </c>
      <c r="H5" s="48">
        <f t="shared" ref="H5:H38" si="1">G5/$G$39</f>
        <v>5.9701492537313432E-2</v>
      </c>
      <c r="I5" s="45">
        <v>0</v>
      </c>
      <c r="J5" s="51">
        <f t="shared" ref="J5:J38" si="2">I5/$I$39</f>
        <v>0</v>
      </c>
    </row>
    <row r="6" spans="1:10">
      <c r="A6" s="44" t="s">
        <v>4</v>
      </c>
      <c r="B6" s="31" t="s">
        <v>10</v>
      </c>
      <c r="C6" s="31"/>
      <c r="D6" s="34"/>
      <c r="E6" s="45">
        <v>0</v>
      </c>
      <c r="F6" s="48">
        <f t="shared" si="0"/>
        <v>0</v>
      </c>
      <c r="G6" s="45">
        <v>0</v>
      </c>
      <c r="H6" s="48">
        <f t="shared" si="1"/>
        <v>0</v>
      </c>
      <c r="I6" s="45">
        <v>0</v>
      </c>
      <c r="J6" s="51">
        <f t="shared" si="2"/>
        <v>0</v>
      </c>
    </row>
    <row r="7" spans="1:10" ht="14.1" customHeight="1">
      <c r="A7" s="44" t="s">
        <v>171</v>
      </c>
      <c r="B7" s="31" t="s">
        <v>31</v>
      </c>
      <c r="C7" s="31"/>
      <c r="D7" s="34" t="s">
        <v>38</v>
      </c>
      <c r="E7" s="45">
        <v>4</v>
      </c>
      <c r="F7" s="48">
        <f t="shared" si="0"/>
        <v>8.350730688935281E-3</v>
      </c>
      <c r="G7" s="45">
        <v>0</v>
      </c>
      <c r="H7" s="48">
        <f t="shared" si="1"/>
        <v>0</v>
      </c>
      <c r="I7" s="45">
        <v>3</v>
      </c>
      <c r="J7" s="51">
        <f t="shared" si="2"/>
        <v>1.0033444816053512E-2</v>
      </c>
    </row>
    <row r="8" spans="1:10" ht="14.1" customHeight="1">
      <c r="A8" s="44" t="s">
        <v>153</v>
      </c>
      <c r="B8" s="31" t="s">
        <v>11</v>
      </c>
      <c r="C8" s="31" t="s">
        <v>38</v>
      </c>
      <c r="D8" s="34"/>
      <c r="E8" s="45">
        <v>12</v>
      </c>
      <c r="F8" s="48">
        <f t="shared" si="0"/>
        <v>2.5052192066805846E-2</v>
      </c>
      <c r="G8" s="45">
        <v>1</v>
      </c>
      <c r="H8" s="48">
        <f t="shared" si="1"/>
        <v>1.4925373134328358E-2</v>
      </c>
      <c r="I8" s="45">
        <v>9</v>
      </c>
      <c r="J8" s="51">
        <f t="shared" si="2"/>
        <v>3.0100334448160536E-2</v>
      </c>
    </row>
    <row r="9" spans="1:10" ht="14.1" customHeight="1">
      <c r="A9" s="44" t="s">
        <v>52</v>
      </c>
      <c r="B9" s="31" t="s">
        <v>12</v>
      </c>
      <c r="C9" s="31"/>
      <c r="D9" s="34" t="s">
        <v>38</v>
      </c>
      <c r="E9" s="45">
        <v>29</v>
      </c>
      <c r="F9" s="48">
        <f t="shared" si="0"/>
        <v>6.0542797494780795E-2</v>
      </c>
      <c r="G9" s="45">
        <v>0</v>
      </c>
      <c r="H9" s="48">
        <f t="shared" si="1"/>
        <v>0</v>
      </c>
      <c r="I9" s="45">
        <v>11</v>
      </c>
      <c r="J9" s="51">
        <f t="shared" si="2"/>
        <v>3.678929765886288E-2</v>
      </c>
    </row>
    <row r="10" spans="1:10" ht="14.1" customHeight="1">
      <c r="A10" s="44" t="s">
        <v>53</v>
      </c>
      <c r="B10" s="31" t="s">
        <v>13</v>
      </c>
      <c r="C10" s="31" t="s">
        <v>38</v>
      </c>
      <c r="D10" s="34"/>
      <c r="E10" s="45">
        <v>18</v>
      </c>
      <c r="F10" s="48">
        <f t="shared" si="0"/>
        <v>3.7578288100208766E-2</v>
      </c>
      <c r="G10" s="45">
        <v>1</v>
      </c>
      <c r="H10" s="48">
        <f t="shared" si="1"/>
        <v>1.4925373134328358E-2</v>
      </c>
      <c r="I10" s="45">
        <v>17</v>
      </c>
      <c r="J10" s="51">
        <f t="shared" si="2"/>
        <v>5.6856187290969896E-2</v>
      </c>
    </row>
    <row r="11" spans="1:10" ht="14.1" customHeight="1">
      <c r="A11" s="44" t="s">
        <v>154</v>
      </c>
      <c r="B11" s="31" t="s">
        <v>14</v>
      </c>
      <c r="C11" s="31" t="s">
        <v>38</v>
      </c>
      <c r="D11" s="34"/>
      <c r="E11" s="45">
        <v>42</v>
      </c>
      <c r="F11" s="48">
        <f t="shared" si="0"/>
        <v>8.7682672233820466E-2</v>
      </c>
      <c r="G11" s="45">
        <v>1</v>
      </c>
      <c r="H11" s="48">
        <f t="shared" si="1"/>
        <v>1.4925373134328358E-2</v>
      </c>
      <c r="I11" s="45">
        <v>40</v>
      </c>
      <c r="J11" s="51">
        <f>I11/$I$39</f>
        <v>0.13377926421404682</v>
      </c>
    </row>
    <row r="12" spans="1:10" ht="14.1" customHeight="1">
      <c r="A12" s="44" t="s">
        <v>43</v>
      </c>
      <c r="B12" s="31" t="s">
        <v>15</v>
      </c>
      <c r="C12" s="31" t="s">
        <v>38</v>
      </c>
      <c r="D12" s="34"/>
      <c r="E12" s="45">
        <v>30</v>
      </c>
      <c r="F12" s="48">
        <f t="shared" si="0"/>
        <v>6.2630480167014613E-2</v>
      </c>
      <c r="G12" s="45">
        <v>1</v>
      </c>
      <c r="H12" s="48">
        <f t="shared" si="1"/>
        <v>1.4925373134328358E-2</v>
      </c>
      <c r="I12" s="45">
        <v>26</v>
      </c>
      <c r="J12" s="51">
        <f t="shared" si="2"/>
        <v>8.6956521739130432E-2</v>
      </c>
    </row>
    <row r="13" spans="1:10" ht="14.1" customHeight="1">
      <c r="A13" s="44" t="s">
        <v>155</v>
      </c>
      <c r="B13" s="31" t="s">
        <v>33</v>
      </c>
      <c r="C13" s="31" t="s">
        <v>38</v>
      </c>
      <c r="D13" s="34"/>
      <c r="E13" s="45">
        <v>2</v>
      </c>
      <c r="F13" s="48">
        <f t="shared" si="0"/>
        <v>4.1753653444676405E-3</v>
      </c>
      <c r="G13" s="45">
        <v>0</v>
      </c>
      <c r="H13" s="48">
        <f t="shared" si="1"/>
        <v>0</v>
      </c>
      <c r="I13" s="45">
        <v>2</v>
      </c>
      <c r="J13" s="51">
        <f t="shared" si="2"/>
        <v>6.688963210702341E-3</v>
      </c>
    </row>
    <row r="14" spans="1:10" ht="14.1" customHeight="1">
      <c r="A14" s="44" t="s">
        <v>40</v>
      </c>
      <c r="B14" s="31" t="s">
        <v>16</v>
      </c>
      <c r="C14" s="31" t="s">
        <v>38</v>
      </c>
      <c r="D14" s="34"/>
      <c r="E14" s="45">
        <v>34</v>
      </c>
      <c r="F14" s="48">
        <f t="shared" si="0"/>
        <v>7.0981210855949897E-2</v>
      </c>
      <c r="G14" s="45">
        <v>2</v>
      </c>
      <c r="H14" s="48">
        <f t="shared" si="1"/>
        <v>2.9850746268656716E-2</v>
      </c>
      <c r="I14" s="45">
        <v>32</v>
      </c>
      <c r="J14" s="51">
        <f t="shared" si="2"/>
        <v>0.10702341137123746</v>
      </c>
    </row>
    <row r="15" spans="1:10" ht="14.1" customHeight="1">
      <c r="A15" s="44" t="s">
        <v>156</v>
      </c>
      <c r="B15" s="31" t="s">
        <v>17</v>
      </c>
      <c r="C15" s="31" t="s">
        <v>38</v>
      </c>
      <c r="D15" s="34"/>
      <c r="E15" s="45">
        <v>42</v>
      </c>
      <c r="F15" s="48">
        <f t="shared" si="0"/>
        <v>8.7682672233820466E-2</v>
      </c>
      <c r="G15" s="45">
        <v>0</v>
      </c>
      <c r="H15" s="48">
        <f t="shared" si="1"/>
        <v>0</v>
      </c>
      <c r="I15" s="45">
        <v>39</v>
      </c>
      <c r="J15" s="51">
        <f t="shared" si="2"/>
        <v>0.13043478260869565</v>
      </c>
    </row>
    <row r="16" spans="1:10" ht="14.1" customHeight="1">
      <c r="A16" s="44" t="s">
        <v>157</v>
      </c>
      <c r="B16" s="31" t="s">
        <v>34</v>
      </c>
      <c r="C16" s="31"/>
      <c r="D16" s="34" t="s">
        <v>38</v>
      </c>
      <c r="E16" s="45">
        <v>23</v>
      </c>
      <c r="F16" s="48">
        <f t="shared" si="0"/>
        <v>4.8016701461377868E-2</v>
      </c>
      <c r="G16" s="45">
        <v>8</v>
      </c>
      <c r="H16" s="48">
        <f t="shared" si="1"/>
        <v>0.11940298507462686</v>
      </c>
      <c r="I16" s="45">
        <v>9</v>
      </c>
      <c r="J16" s="51">
        <f t="shared" si="2"/>
        <v>3.0100334448160536E-2</v>
      </c>
    </row>
    <row r="17" spans="1:10" ht="14.1" customHeight="1">
      <c r="A17" s="44" t="s">
        <v>46</v>
      </c>
      <c r="B17" s="31" t="s">
        <v>18</v>
      </c>
      <c r="C17" s="31"/>
      <c r="D17" s="34" t="s">
        <v>38</v>
      </c>
      <c r="E17" s="45">
        <v>17</v>
      </c>
      <c r="F17" s="48">
        <f t="shared" si="0"/>
        <v>3.5490605427974949E-2</v>
      </c>
      <c r="G17" s="45">
        <v>3</v>
      </c>
      <c r="H17" s="48">
        <f t="shared" si="1"/>
        <v>4.4776119402985072E-2</v>
      </c>
      <c r="I17" s="45">
        <v>11</v>
      </c>
      <c r="J17" s="51">
        <f t="shared" si="2"/>
        <v>3.678929765886288E-2</v>
      </c>
    </row>
    <row r="18" spans="1:10" ht="14.1" customHeight="1">
      <c r="A18" s="44" t="s">
        <v>112</v>
      </c>
      <c r="B18" s="31" t="s">
        <v>19</v>
      </c>
      <c r="C18" s="31"/>
      <c r="D18" s="34" t="s">
        <v>38</v>
      </c>
      <c r="E18" s="45">
        <v>4</v>
      </c>
      <c r="F18" s="48">
        <f t="shared" si="0"/>
        <v>8.350730688935281E-3</v>
      </c>
      <c r="G18" s="45">
        <v>0</v>
      </c>
      <c r="H18" s="48">
        <f t="shared" si="1"/>
        <v>0</v>
      </c>
      <c r="I18" s="45">
        <v>4</v>
      </c>
      <c r="J18" s="51">
        <f t="shared" si="2"/>
        <v>1.3377926421404682E-2</v>
      </c>
    </row>
    <row r="19" spans="1:10" ht="14.1" customHeight="1">
      <c r="A19" s="44" t="s">
        <v>56</v>
      </c>
      <c r="B19" s="31" t="s">
        <v>39</v>
      </c>
      <c r="C19" s="31" t="s">
        <v>38</v>
      </c>
      <c r="D19" s="34"/>
      <c r="E19" s="45">
        <v>7</v>
      </c>
      <c r="F19" s="48">
        <f t="shared" si="0"/>
        <v>1.4613778705636743E-2</v>
      </c>
      <c r="G19" s="45">
        <v>0</v>
      </c>
      <c r="H19" s="48">
        <f t="shared" si="1"/>
        <v>0</v>
      </c>
      <c r="I19" s="45">
        <v>6</v>
      </c>
      <c r="J19" s="51">
        <f t="shared" si="2"/>
        <v>2.0066889632107024E-2</v>
      </c>
    </row>
    <row r="20" spans="1:10" ht="14.1" customHeight="1">
      <c r="A20" s="44" t="s">
        <v>57</v>
      </c>
      <c r="B20" s="31" t="s">
        <v>20</v>
      </c>
      <c r="C20" s="31" t="s">
        <v>38</v>
      </c>
      <c r="D20" s="34"/>
      <c r="E20" s="45">
        <v>16</v>
      </c>
      <c r="F20" s="48">
        <f t="shared" si="0"/>
        <v>3.3402922755741124E-2</v>
      </c>
      <c r="G20" s="45">
        <v>0</v>
      </c>
      <c r="H20" s="48">
        <f t="shared" si="1"/>
        <v>0</v>
      </c>
      <c r="I20" s="45">
        <v>13</v>
      </c>
      <c r="J20" s="51">
        <f t="shared" si="2"/>
        <v>4.3478260869565216E-2</v>
      </c>
    </row>
    <row r="21" spans="1:10" ht="14.1" customHeight="1">
      <c r="A21" s="44" t="s">
        <v>158</v>
      </c>
      <c r="B21" s="31" t="s">
        <v>21</v>
      </c>
      <c r="C21" s="31"/>
      <c r="D21" s="34" t="s">
        <v>38</v>
      </c>
      <c r="E21" s="45">
        <v>6</v>
      </c>
      <c r="F21" s="48">
        <f t="shared" si="0"/>
        <v>1.2526096033402923E-2</v>
      </c>
      <c r="G21" s="45">
        <v>0</v>
      </c>
      <c r="H21" s="48">
        <f t="shared" si="1"/>
        <v>0</v>
      </c>
      <c r="I21" s="45">
        <v>4</v>
      </c>
      <c r="J21" s="51">
        <f t="shared" si="2"/>
        <v>1.3377926421404682E-2</v>
      </c>
    </row>
    <row r="22" spans="1:10" ht="14.1" customHeight="1">
      <c r="A22" s="44" t="s">
        <v>142</v>
      </c>
      <c r="B22" s="31" t="s">
        <v>67</v>
      </c>
      <c r="C22" s="31" t="s">
        <v>38</v>
      </c>
      <c r="D22" s="34"/>
      <c r="E22" s="45">
        <v>8</v>
      </c>
      <c r="F22" s="48">
        <f t="shared" si="0"/>
        <v>1.6701461377870562E-2</v>
      </c>
      <c r="G22" s="45">
        <v>2</v>
      </c>
      <c r="H22" s="48">
        <f t="shared" si="1"/>
        <v>2.9850746268656716E-2</v>
      </c>
      <c r="I22" s="45">
        <v>4</v>
      </c>
      <c r="J22" s="51">
        <f t="shared" si="2"/>
        <v>1.3377926421404682E-2</v>
      </c>
    </row>
    <row r="23" spans="1:10" ht="14.1" customHeight="1">
      <c r="A23" s="44" t="s">
        <v>160</v>
      </c>
      <c r="B23" s="31" t="s">
        <v>69</v>
      </c>
      <c r="C23" s="31" t="s">
        <v>38</v>
      </c>
      <c r="D23" s="34"/>
      <c r="E23" s="45">
        <v>7</v>
      </c>
      <c r="F23" s="48">
        <f t="shared" si="0"/>
        <v>1.4613778705636743E-2</v>
      </c>
      <c r="G23" s="45">
        <v>2</v>
      </c>
      <c r="H23" s="48">
        <f t="shared" si="1"/>
        <v>2.9850746268656716E-2</v>
      </c>
      <c r="I23" s="45">
        <v>3</v>
      </c>
      <c r="J23" s="51">
        <f t="shared" si="2"/>
        <v>1.0033444816053512E-2</v>
      </c>
    </row>
    <row r="24" spans="1:10" ht="14.1" customHeight="1">
      <c r="A24" s="44" t="s">
        <v>164</v>
      </c>
      <c r="B24" s="31" t="s">
        <v>71</v>
      </c>
      <c r="C24" s="31" t="s">
        <v>38</v>
      </c>
      <c r="D24" s="34"/>
      <c r="E24" s="45">
        <v>8</v>
      </c>
      <c r="F24" s="48">
        <f t="shared" si="0"/>
        <v>1.6701461377870562E-2</v>
      </c>
      <c r="G24" s="45">
        <v>1</v>
      </c>
      <c r="H24" s="48">
        <f t="shared" si="1"/>
        <v>1.4925373134328358E-2</v>
      </c>
      <c r="I24" s="45">
        <v>4</v>
      </c>
      <c r="J24" s="51">
        <f t="shared" si="2"/>
        <v>1.3377926421404682E-2</v>
      </c>
    </row>
    <row r="25" spans="1:10" ht="14.1" customHeight="1">
      <c r="A25" s="44" t="s">
        <v>165</v>
      </c>
      <c r="B25" s="31" t="s">
        <v>79</v>
      </c>
      <c r="C25" s="31" t="s">
        <v>38</v>
      </c>
      <c r="D25" s="34"/>
      <c r="E25" s="45">
        <v>1</v>
      </c>
      <c r="F25" s="48">
        <f t="shared" si="0"/>
        <v>2.0876826722338203E-3</v>
      </c>
      <c r="G25" s="45">
        <v>1</v>
      </c>
      <c r="H25" s="48">
        <f t="shared" si="1"/>
        <v>1.4925373134328358E-2</v>
      </c>
      <c r="I25" s="45">
        <v>0</v>
      </c>
      <c r="J25" s="51">
        <f t="shared" si="2"/>
        <v>0</v>
      </c>
    </row>
    <row r="26" spans="1:10" ht="14.1" customHeight="1">
      <c r="A26" s="44" t="s">
        <v>166</v>
      </c>
      <c r="B26" s="31" t="s">
        <v>80</v>
      </c>
      <c r="C26" s="31" t="s">
        <v>38</v>
      </c>
      <c r="D26" s="34"/>
      <c r="E26" s="45">
        <v>11</v>
      </c>
      <c r="F26" s="48">
        <f t="shared" si="0"/>
        <v>2.2964509394572025E-2</v>
      </c>
      <c r="G26" s="45">
        <v>4</v>
      </c>
      <c r="H26" s="48">
        <f t="shared" si="1"/>
        <v>5.9701492537313432E-2</v>
      </c>
      <c r="I26" s="45">
        <v>3</v>
      </c>
      <c r="J26" s="51">
        <f t="shared" si="2"/>
        <v>1.0033444816053512E-2</v>
      </c>
    </row>
    <row r="27" spans="1:10" ht="14.1" customHeight="1">
      <c r="A27" s="44" t="s">
        <v>167</v>
      </c>
      <c r="B27" s="31" t="s">
        <v>65</v>
      </c>
      <c r="C27" s="31" t="s">
        <v>38</v>
      </c>
      <c r="D27" s="34"/>
      <c r="E27" s="45">
        <v>3</v>
      </c>
      <c r="F27" s="48">
        <f t="shared" si="0"/>
        <v>6.2630480167014616E-3</v>
      </c>
      <c r="G27" s="45">
        <v>1</v>
      </c>
      <c r="H27" s="48">
        <f t="shared" si="1"/>
        <v>1.4925373134328358E-2</v>
      </c>
      <c r="I27" s="45">
        <v>3</v>
      </c>
      <c r="J27" s="51">
        <f t="shared" si="2"/>
        <v>1.0033444816053512E-2</v>
      </c>
    </row>
    <row r="28" spans="1:10" ht="14.1" customHeight="1">
      <c r="A28" s="44" t="s">
        <v>161</v>
      </c>
      <c r="B28" s="31" t="s">
        <v>110</v>
      </c>
      <c r="C28" s="31" t="s">
        <v>38</v>
      </c>
      <c r="D28" s="34"/>
      <c r="E28" s="45">
        <v>11</v>
      </c>
      <c r="F28" s="48">
        <f t="shared" si="0"/>
        <v>2.2964509394572025E-2</v>
      </c>
      <c r="G28" s="45">
        <v>5</v>
      </c>
      <c r="H28" s="48">
        <f t="shared" si="1"/>
        <v>7.4626865671641784E-2</v>
      </c>
      <c r="I28" s="45">
        <v>3</v>
      </c>
      <c r="J28" s="51">
        <f t="shared" si="2"/>
        <v>1.0033444816053512E-2</v>
      </c>
    </row>
    <row r="29" spans="1:10" ht="14.1" customHeight="1">
      <c r="A29" s="44" t="s">
        <v>174</v>
      </c>
      <c r="B29" s="31" t="s">
        <v>87</v>
      </c>
      <c r="C29" s="31" t="s">
        <v>38</v>
      </c>
      <c r="D29" s="34"/>
      <c r="E29" s="45">
        <v>11</v>
      </c>
      <c r="F29" s="48">
        <f t="shared" si="0"/>
        <v>2.2964509394572025E-2</v>
      </c>
      <c r="G29" s="45">
        <v>5</v>
      </c>
      <c r="H29" s="48">
        <f t="shared" si="1"/>
        <v>7.4626865671641784E-2</v>
      </c>
      <c r="I29" s="45">
        <v>6</v>
      </c>
      <c r="J29" s="51">
        <f t="shared" si="2"/>
        <v>2.0066889632107024E-2</v>
      </c>
    </row>
    <row r="30" spans="1:10" ht="14.1" customHeight="1">
      <c r="A30" s="44" t="s">
        <v>162</v>
      </c>
      <c r="B30" s="31" t="s">
        <v>81</v>
      </c>
      <c r="C30" s="31" t="s">
        <v>38</v>
      </c>
      <c r="D30" s="34"/>
      <c r="E30" s="45">
        <v>14</v>
      </c>
      <c r="F30" s="48">
        <f t="shared" si="0"/>
        <v>2.9227557411273485E-2</v>
      </c>
      <c r="G30" s="45">
        <v>7</v>
      </c>
      <c r="H30" s="48">
        <f t="shared" si="1"/>
        <v>0.1044776119402985</v>
      </c>
      <c r="I30" s="45">
        <v>4</v>
      </c>
      <c r="J30" s="51">
        <f t="shared" si="2"/>
        <v>1.3377926421404682E-2</v>
      </c>
    </row>
    <row r="31" spans="1:10" ht="14.1" customHeight="1">
      <c r="A31" s="44" t="s">
        <v>163</v>
      </c>
      <c r="B31" s="31" t="s">
        <v>82</v>
      </c>
      <c r="C31" s="31" t="s">
        <v>38</v>
      </c>
      <c r="D31" s="34"/>
      <c r="E31" s="45">
        <v>11</v>
      </c>
      <c r="F31" s="48">
        <f t="shared" si="0"/>
        <v>2.2964509394572025E-2</v>
      </c>
      <c r="G31" s="45">
        <v>3</v>
      </c>
      <c r="H31" s="48">
        <f t="shared" si="1"/>
        <v>4.4776119402985072E-2</v>
      </c>
      <c r="I31" s="45">
        <v>4</v>
      </c>
      <c r="J31" s="51">
        <f t="shared" si="2"/>
        <v>1.3377926421404682E-2</v>
      </c>
    </row>
    <row r="32" spans="1:10" ht="14.1" customHeight="1">
      <c r="A32" s="44" t="s">
        <v>159</v>
      </c>
      <c r="B32" s="31" t="s">
        <v>83</v>
      </c>
      <c r="C32" s="31" t="s">
        <v>38</v>
      </c>
      <c r="D32" s="34"/>
      <c r="E32" s="45">
        <v>10</v>
      </c>
      <c r="F32" s="48">
        <f t="shared" si="0"/>
        <v>2.0876826722338204E-2</v>
      </c>
      <c r="G32" s="45">
        <v>4</v>
      </c>
      <c r="H32" s="48">
        <f t="shared" si="1"/>
        <v>5.9701492537313432E-2</v>
      </c>
      <c r="I32" s="45">
        <v>2</v>
      </c>
      <c r="J32" s="51">
        <f t="shared" si="2"/>
        <v>6.688963210702341E-3</v>
      </c>
    </row>
    <row r="33" spans="1:10" ht="14.1" customHeight="1">
      <c r="A33" s="44" t="s">
        <v>173</v>
      </c>
      <c r="B33" s="31" t="s">
        <v>29</v>
      </c>
      <c r="C33" s="31"/>
      <c r="D33" s="34" t="s">
        <v>38</v>
      </c>
      <c r="E33" s="45">
        <v>11</v>
      </c>
      <c r="F33" s="48">
        <f t="shared" si="0"/>
        <v>2.2964509394572025E-2</v>
      </c>
      <c r="G33" s="45">
        <v>2</v>
      </c>
      <c r="H33" s="48">
        <f t="shared" si="1"/>
        <v>2.9850746268656716E-2</v>
      </c>
      <c r="I33" s="45">
        <v>3</v>
      </c>
      <c r="J33" s="51">
        <f t="shared" si="2"/>
        <v>1.0033444816053512E-2</v>
      </c>
    </row>
    <row r="34" spans="1:10" ht="14.1" customHeight="1">
      <c r="A34" s="44" t="s">
        <v>172</v>
      </c>
      <c r="B34" s="31" t="s">
        <v>32</v>
      </c>
      <c r="C34" s="31"/>
      <c r="D34" s="34" t="s">
        <v>38</v>
      </c>
      <c r="E34" s="45">
        <v>4</v>
      </c>
      <c r="F34" s="48">
        <f t="shared" si="0"/>
        <v>8.350730688935281E-3</v>
      </c>
      <c r="G34" s="45">
        <v>0</v>
      </c>
      <c r="H34" s="48">
        <f t="shared" si="1"/>
        <v>0</v>
      </c>
      <c r="I34" s="45">
        <v>3</v>
      </c>
      <c r="J34" s="51">
        <f t="shared" si="2"/>
        <v>1.0033444816053512E-2</v>
      </c>
    </row>
    <row r="35" spans="1:10" ht="14.1" customHeight="1">
      <c r="A35" s="44" t="s">
        <v>168</v>
      </c>
      <c r="B35" s="31" t="s">
        <v>23</v>
      </c>
      <c r="C35" s="31"/>
      <c r="D35" s="34" t="s">
        <v>38</v>
      </c>
      <c r="E35" s="45">
        <v>18</v>
      </c>
      <c r="F35" s="48">
        <f t="shared" si="0"/>
        <v>3.7578288100208766E-2</v>
      </c>
      <c r="G35" s="45">
        <v>2</v>
      </c>
      <c r="H35" s="48">
        <f t="shared" si="1"/>
        <v>2.9850746268656716E-2</v>
      </c>
      <c r="I35" s="45">
        <v>8</v>
      </c>
      <c r="J35" s="51">
        <f t="shared" si="2"/>
        <v>2.6755852842809364E-2</v>
      </c>
    </row>
    <row r="36" spans="1:10" ht="14.1" customHeight="1">
      <c r="A36" s="44" t="s">
        <v>5</v>
      </c>
      <c r="B36" s="31" t="s">
        <v>24</v>
      </c>
      <c r="C36" s="31"/>
      <c r="D36" s="34" t="s">
        <v>38</v>
      </c>
      <c r="E36" s="45">
        <v>28</v>
      </c>
      <c r="F36" s="48">
        <f t="shared" si="0"/>
        <v>5.845511482254697E-2</v>
      </c>
      <c r="G36" s="45">
        <v>4</v>
      </c>
      <c r="H36" s="48">
        <f t="shared" si="1"/>
        <v>5.9701492537313432E-2</v>
      </c>
      <c r="I36" s="45">
        <v>17</v>
      </c>
      <c r="J36" s="51">
        <f t="shared" si="2"/>
        <v>5.6856187290969896E-2</v>
      </c>
    </row>
    <row r="37" spans="1:10" ht="14.1" customHeight="1">
      <c r="A37" s="44" t="s">
        <v>6</v>
      </c>
      <c r="B37" s="31" t="s">
        <v>25</v>
      </c>
      <c r="C37" s="31"/>
      <c r="D37" s="34"/>
      <c r="E37" s="45">
        <v>5</v>
      </c>
      <c r="F37" s="48">
        <f t="shared" si="0"/>
        <v>1.0438413361169102E-2</v>
      </c>
      <c r="G37" s="45">
        <v>0</v>
      </c>
      <c r="H37" s="48">
        <f t="shared" si="1"/>
        <v>0</v>
      </c>
      <c r="I37" s="45">
        <v>5</v>
      </c>
      <c r="J37" s="51">
        <f t="shared" si="2"/>
        <v>1.6722408026755852E-2</v>
      </c>
    </row>
    <row r="38" spans="1:10" ht="14.1" customHeight="1">
      <c r="A38" s="44" t="s">
        <v>85</v>
      </c>
      <c r="B38" s="31" t="s">
        <v>84</v>
      </c>
      <c r="C38" s="31"/>
      <c r="D38" s="34" t="s">
        <v>38</v>
      </c>
      <c r="E38" s="45">
        <v>0</v>
      </c>
      <c r="F38" s="48">
        <f t="shared" si="0"/>
        <v>0</v>
      </c>
      <c r="G38" s="45">
        <v>0</v>
      </c>
      <c r="H38" s="48">
        <f t="shared" si="1"/>
        <v>0</v>
      </c>
      <c r="I38" s="45">
        <v>0</v>
      </c>
      <c r="J38" s="51">
        <f t="shared" si="2"/>
        <v>0</v>
      </c>
    </row>
    <row r="39" spans="1:10">
      <c r="A39" s="96" t="s">
        <v>7</v>
      </c>
      <c r="B39" s="96"/>
      <c r="C39" s="46">
        <f>COUNTA(C4:C38)</f>
        <v>20</v>
      </c>
      <c r="D39" s="46">
        <f>COUNTA(D4:D38)</f>
        <v>13</v>
      </c>
      <c r="E39" s="47">
        <f>SUM(E4:E38)</f>
        <v>479</v>
      </c>
      <c r="F39" s="49">
        <f t="shared" ref="F39:J39" si="3">SUM(F4:F38)</f>
        <v>1</v>
      </c>
      <c r="G39" s="47">
        <f>SUM(G4:G38)</f>
        <v>67</v>
      </c>
      <c r="H39" s="49">
        <f t="shared" si="3"/>
        <v>0.99999999999999978</v>
      </c>
      <c r="I39" s="47">
        <f>SUM(I4:I38)</f>
        <v>299</v>
      </c>
      <c r="J39" s="50">
        <f t="shared" si="3"/>
        <v>0.99999999999999967</v>
      </c>
    </row>
    <row r="40" spans="1:10">
      <c r="A40" s="84" t="s">
        <v>72</v>
      </c>
      <c r="B40" s="84"/>
      <c r="C40" s="84"/>
      <c r="D40" s="84"/>
      <c r="E40" s="84"/>
      <c r="F40" s="84"/>
      <c r="G40" s="84"/>
      <c r="H40" s="84"/>
      <c r="I40" s="84"/>
      <c r="J40" s="84"/>
    </row>
    <row r="41" spans="1:10" ht="15.75" thickBot="1">
      <c r="A41" s="84" t="s">
        <v>9</v>
      </c>
      <c r="B41" s="84"/>
      <c r="C41" s="84"/>
      <c r="D41" s="84"/>
      <c r="E41" s="84"/>
      <c r="F41" s="84"/>
      <c r="G41" s="84"/>
      <c r="H41" s="84"/>
      <c r="I41" s="84"/>
      <c r="J41" s="84"/>
    </row>
    <row r="42" spans="1:10" ht="37.5" customHeight="1" thickBot="1">
      <c r="A42" s="85" t="s">
        <v>175</v>
      </c>
      <c r="B42" s="86"/>
      <c r="C42" s="86"/>
      <c r="D42" s="86"/>
      <c r="E42" s="86"/>
      <c r="F42" s="86"/>
      <c r="G42" s="86"/>
      <c r="H42" s="86"/>
      <c r="I42" s="86"/>
      <c r="J42" s="86"/>
    </row>
    <row r="44" spans="1:10">
      <c r="A44" s="19"/>
      <c r="B44" s="20"/>
    </row>
    <row r="45" spans="1:10">
      <c r="A45" s="19" t="s">
        <v>49</v>
      </c>
      <c r="B45">
        <f>SUMIF(D4:D38,"X",E4:E38)</f>
        <v>176</v>
      </c>
    </row>
    <row r="46" spans="1:10">
      <c r="A46" s="19" t="s">
        <v>50</v>
      </c>
      <c r="B46">
        <f>SUMIF(C4:C38,"X",E4:E38)</f>
        <v>298</v>
      </c>
      <c r="C46" s="18"/>
    </row>
    <row r="47" spans="1:10">
      <c r="A47" s="19" t="s">
        <v>178</v>
      </c>
      <c r="B47" s="27">
        <f>E37</f>
        <v>5</v>
      </c>
      <c r="C47" s="18">
        <f>SUM(B44:B47)</f>
        <v>479</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7"/>
  <sheetViews>
    <sheetView showGridLines="0" topLeftCell="A10" zoomScaleNormal="100" workbookViewId="0">
      <selection activeCell="E18" sqref="E18"/>
    </sheetView>
  </sheetViews>
  <sheetFormatPr defaultRowHeight="15"/>
  <cols>
    <col min="1" max="1" width="49.140625" bestFit="1"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4" t="s">
        <v>64</v>
      </c>
      <c r="B1" s="94"/>
      <c r="C1" s="94"/>
      <c r="D1" s="94"/>
      <c r="E1" s="94"/>
      <c r="F1" s="94"/>
      <c r="G1" s="94"/>
      <c r="H1" s="94"/>
      <c r="I1" s="94"/>
      <c r="J1" s="99"/>
    </row>
    <row r="2" spans="1:10" ht="25.5" customHeight="1">
      <c r="A2" s="95" t="s">
        <v>0</v>
      </c>
      <c r="B2" s="95" t="s">
        <v>26</v>
      </c>
      <c r="C2" s="95" t="s">
        <v>35</v>
      </c>
      <c r="D2" s="95"/>
      <c r="E2" s="95" t="s">
        <v>8</v>
      </c>
      <c r="F2" s="95"/>
      <c r="G2" s="95" t="s">
        <v>1</v>
      </c>
      <c r="H2" s="95"/>
      <c r="I2" s="95" t="s">
        <v>27</v>
      </c>
      <c r="J2" s="100"/>
    </row>
    <row r="3" spans="1:10">
      <c r="A3" s="95"/>
      <c r="B3" s="95"/>
      <c r="C3" s="41" t="s">
        <v>36</v>
      </c>
      <c r="D3" s="41" t="s">
        <v>37</v>
      </c>
      <c r="E3" s="29" t="s">
        <v>2</v>
      </c>
      <c r="F3" s="41" t="s">
        <v>3</v>
      </c>
      <c r="G3" s="41" t="s">
        <v>2</v>
      </c>
      <c r="H3" s="41" t="s">
        <v>3</v>
      </c>
      <c r="I3" s="41" t="s">
        <v>2</v>
      </c>
      <c r="J3" s="43" t="s">
        <v>3</v>
      </c>
    </row>
    <row r="4" spans="1:10">
      <c r="A4" s="44" t="s">
        <v>169</v>
      </c>
      <c r="B4" s="31" t="s">
        <v>28</v>
      </c>
      <c r="C4" s="31"/>
      <c r="D4" s="34" t="s">
        <v>38</v>
      </c>
      <c r="E4" s="53">
        <v>9</v>
      </c>
      <c r="F4" s="48">
        <f>E4/$E$39</f>
        <v>1.8828451882845189E-2</v>
      </c>
      <c r="G4" s="53">
        <v>3</v>
      </c>
      <c r="H4" s="48">
        <f>G4/$G$39</f>
        <v>4.4776119402985072E-2</v>
      </c>
      <c r="I4" s="53">
        <v>1</v>
      </c>
      <c r="J4" s="55">
        <f>I4/$I$39</f>
        <v>3.3444816053511705E-3</v>
      </c>
    </row>
    <row r="5" spans="1:10">
      <c r="A5" s="44" t="s">
        <v>170</v>
      </c>
      <c r="B5" s="31" t="s">
        <v>30</v>
      </c>
      <c r="C5" s="31"/>
      <c r="D5" s="34" t="s">
        <v>38</v>
      </c>
      <c r="E5" s="53">
        <v>23</v>
      </c>
      <c r="F5" s="48">
        <f t="shared" ref="F5:F38" si="0">E5/$E$39</f>
        <v>4.8117154811715482E-2</v>
      </c>
      <c r="G5" s="53">
        <v>4</v>
      </c>
      <c r="H5" s="48">
        <f t="shared" ref="H5:H38" si="1">G5/$G$39</f>
        <v>5.9701492537313432E-2</v>
      </c>
      <c r="I5" s="53">
        <v>0</v>
      </c>
      <c r="J5" s="55">
        <f t="shared" ref="J5:J38" si="2">I5/$I$39</f>
        <v>0</v>
      </c>
    </row>
    <row r="6" spans="1:10">
      <c r="A6" s="44" t="s">
        <v>4</v>
      </c>
      <c r="B6" s="31" t="s">
        <v>10</v>
      </c>
      <c r="C6" s="52"/>
      <c r="D6" s="52"/>
      <c r="E6" s="53">
        <v>0</v>
      </c>
      <c r="F6" s="48">
        <f t="shared" si="0"/>
        <v>0</v>
      </c>
      <c r="G6" s="53">
        <v>0</v>
      </c>
      <c r="H6" s="48">
        <f t="shared" si="1"/>
        <v>0</v>
      </c>
      <c r="I6" s="53">
        <v>0</v>
      </c>
      <c r="J6" s="55">
        <f t="shared" si="2"/>
        <v>0</v>
      </c>
    </row>
    <row r="7" spans="1:10" ht="14.1" customHeight="1">
      <c r="A7" s="44" t="s">
        <v>171</v>
      </c>
      <c r="B7" s="31" t="s">
        <v>31</v>
      </c>
      <c r="C7" s="31"/>
      <c r="D7" s="34" t="s">
        <v>38</v>
      </c>
      <c r="E7" s="53">
        <v>4</v>
      </c>
      <c r="F7" s="48">
        <f t="shared" si="0"/>
        <v>8.368200836820083E-3</v>
      </c>
      <c r="G7" s="53">
        <v>0</v>
      </c>
      <c r="H7" s="48">
        <f t="shared" si="1"/>
        <v>0</v>
      </c>
      <c r="I7" s="53">
        <v>3</v>
      </c>
      <c r="J7" s="55">
        <f t="shared" si="2"/>
        <v>1.0033444816053512E-2</v>
      </c>
    </row>
    <row r="8" spans="1:10" ht="14.1" customHeight="1">
      <c r="A8" s="44" t="s">
        <v>153</v>
      </c>
      <c r="B8" s="31" t="s">
        <v>11</v>
      </c>
      <c r="C8" s="31" t="s">
        <v>38</v>
      </c>
      <c r="D8" s="34"/>
      <c r="E8" s="53">
        <v>12</v>
      </c>
      <c r="F8" s="48">
        <f t="shared" si="0"/>
        <v>2.5104602510460251E-2</v>
      </c>
      <c r="G8" s="53">
        <v>1</v>
      </c>
      <c r="H8" s="48">
        <f t="shared" si="1"/>
        <v>1.4925373134328358E-2</v>
      </c>
      <c r="I8" s="53">
        <v>9</v>
      </c>
      <c r="J8" s="55">
        <f t="shared" si="2"/>
        <v>3.0100334448160536E-2</v>
      </c>
    </row>
    <row r="9" spans="1:10" ht="14.1" customHeight="1">
      <c r="A9" s="44" t="s">
        <v>52</v>
      </c>
      <c r="B9" s="31" t="s">
        <v>12</v>
      </c>
      <c r="C9" s="31"/>
      <c r="D9" s="34" t="s">
        <v>38</v>
      </c>
      <c r="E9" s="53">
        <v>29</v>
      </c>
      <c r="F9" s="48">
        <f t="shared" si="0"/>
        <v>6.0669456066945605E-2</v>
      </c>
      <c r="G9" s="53">
        <v>0</v>
      </c>
      <c r="H9" s="48">
        <f t="shared" si="1"/>
        <v>0</v>
      </c>
      <c r="I9" s="53">
        <v>11</v>
      </c>
      <c r="J9" s="55">
        <f t="shared" si="2"/>
        <v>3.678929765886288E-2</v>
      </c>
    </row>
    <row r="10" spans="1:10" ht="14.1" customHeight="1">
      <c r="A10" s="44" t="s">
        <v>53</v>
      </c>
      <c r="B10" s="31" t="s">
        <v>13</v>
      </c>
      <c r="C10" s="31" t="s">
        <v>38</v>
      </c>
      <c r="D10" s="34"/>
      <c r="E10" s="53">
        <v>18</v>
      </c>
      <c r="F10" s="48">
        <f t="shared" si="0"/>
        <v>3.7656903765690378E-2</v>
      </c>
      <c r="G10" s="53">
        <v>1</v>
      </c>
      <c r="H10" s="48">
        <f t="shared" si="1"/>
        <v>1.4925373134328358E-2</v>
      </c>
      <c r="I10" s="53">
        <v>17</v>
      </c>
      <c r="J10" s="55">
        <f t="shared" si="2"/>
        <v>5.6856187290969896E-2</v>
      </c>
    </row>
    <row r="11" spans="1:10" ht="14.1" customHeight="1">
      <c r="A11" s="44" t="s">
        <v>154</v>
      </c>
      <c r="B11" s="31" t="s">
        <v>14</v>
      </c>
      <c r="C11" s="31" t="s">
        <v>38</v>
      </c>
      <c r="D11" s="34"/>
      <c r="E11" s="53">
        <v>42</v>
      </c>
      <c r="F11" s="48">
        <f t="shared" si="0"/>
        <v>8.7866108786610872E-2</v>
      </c>
      <c r="G11" s="53">
        <v>1</v>
      </c>
      <c r="H11" s="48">
        <f t="shared" si="1"/>
        <v>1.4925373134328358E-2</v>
      </c>
      <c r="I11" s="53">
        <v>40</v>
      </c>
      <c r="J11" s="55">
        <f t="shared" si="2"/>
        <v>0.13377926421404682</v>
      </c>
    </row>
    <row r="12" spans="1:10" ht="14.1" customHeight="1">
      <c r="A12" s="44" t="s">
        <v>43</v>
      </c>
      <c r="B12" s="31" t="s">
        <v>15</v>
      </c>
      <c r="C12" s="31" t="s">
        <v>38</v>
      </c>
      <c r="D12" s="34"/>
      <c r="E12" s="53">
        <v>30</v>
      </c>
      <c r="F12" s="48">
        <f t="shared" si="0"/>
        <v>6.2761506276150625E-2</v>
      </c>
      <c r="G12" s="53">
        <v>1</v>
      </c>
      <c r="H12" s="48">
        <f t="shared" si="1"/>
        <v>1.4925373134328358E-2</v>
      </c>
      <c r="I12" s="53">
        <v>26</v>
      </c>
      <c r="J12" s="55">
        <f t="shared" si="2"/>
        <v>8.6956521739130432E-2</v>
      </c>
    </row>
    <row r="13" spans="1:10" ht="14.1" customHeight="1">
      <c r="A13" s="44" t="s">
        <v>155</v>
      </c>
      <c r="B13" s="31" t="s">
        <v>33</v>
      </c>
      <c r="C13" s="31" t="s">
        <v>38</v>
      </c>
      <c r="D13" s="34"/>
      <c r="E13" s="53">
        <v>2</v>
      </c>
      <c r="F13" s="48">
        <f t="shared" si="0"/>
        <v>4.1841004184100415E-3</v>
      </c>
      <c r="G13" s="53">
        <v>0</v>
      </c>
      <c r="H13" s="48">
        <f t="shared" si="1"/>
        <v>0</v>
      </c>
      <c r="I13" s="53">
        <v>2</v>
      </c>
      <c r="J13" s="55">
        <f t="shared" si="2"/>
        <v>6.688963210702341E-3</v>
      </c>
    </row>
    <row r="14" spans="1:10" ht="14.1" customHeight="1">
      <c r="A14" s="44" t="s">
        <v>40</v>
      </c>
      <c r="B14" s="31" t="s">
        <v>16</v>
      </c>
      <c r="C14" s="31" t="s">
        <v>38</v>
      </c>
      <c r="D14" s="34"/>
      <c r="E14" s="53">
        <v>34</v>
      </c>
      <c r="F14" s="48">
        <f t="shared" si="0"/>
        <v>7.1129707112970716E-2</v>
      </c>
      <c r="G14" s="53">
        <v>2</v>
      </c>
      <c r="H14" s="48">
        <f t="shared" si="1"/>
        <v>2.9850746268656716E-2</v>
      </c>
      <c r="I14" s="53">
        <v>32</v>
      </c>
      <c r="J14" s="55">
        <f t="shared" si="2"/>
        <v>0.10702341137123746</v>
      </c>
    </row>
    <row r="15" spans="1:10" ht="14.1" customHeight="1">
      <c r="A15" s="44" t="s">
        <v>156</v>
      </c>
      <c r="B15" s="31" t="s">
        <v>17</v>
      </c>
      <c r="C15" s="31" t="s">
        <v>38</v>
      </c>
      <c r="D15" s="34"/>
      <c r="E15" s="53">
        <v>42</v>
      </c>
      <c r="F15" s="48">
        <f t="shared" si="0"/>
        <v>8.7866108786610872E-2</v>
      </c>
      <c r="G15" s="53">
        <v>0</v>
      </c>
      <c r="H15" s="48">
        <f t="shared" si="1"/>
        <v>0</v>
      </c>
      <c r="I15" s="53">
        <v>39</v>
      </c>
      <c r="J15" s="55">
        <f t="shared" si="2"/>
        <v>0.13043478260869565</v>
      </c>
    </row>
    <row r="16" spans="1:10" ht="14.1" customHeight="1">
      <c r="A16" s="44" t="s">
        <v>157</v>
      </c>
      <c r="B16" s="31" t="s">
        <v>34</v>
      </c>
      <c r="C16" s="31"/>
      <c r="D16" s="34" t="s">
        <v>38</v>
      </c>
      <c r="E16" s="53">
        <v>23</v>
      </c>
      <c r="F16" s="48">
        <f t="shared" si="0"/>
        <v>4.8117154811715482E-2</v>
      </c>
      <c r="G16" s="53">
        <v>8</v>
      </c>
      <c r="H16" s="48">
        <f t="shared" si="1"/>
        <v>0.11940298507462686</v>
      </c>
      <c r="I16" s="53">
        <v>9</v>
      </c>
      <c r="J16" s="55">
        <f t="shared" si="2"/>
        <v>3.0100334448160536E-2</v>
      </c>
    </row>
    <row r="17" spans="1:10" ht="14.1" customHeight="1">
      <c r="A17" s="44" t="s">
        <v>46</v>
      </c>
      <c r="B17" s="31" t="s">
        <v>18</v>
      </c>
      <c r="C17" s="31"/>
      <c r="D17" s="34" t="s">
        <v>38</v>
      </c>
      <c r="E17" s="53">
        <v>17</v>
      </c>
      <c r="F17" s="48">
        <f t="shared" si="0"/>
        <v>3.5564853556485358E-2</v>
      </c>
      <c r="G17" s="53">
        <v>3</v>
      </c>
      <c r="H17" s="48">
        <f t="shared" si="1"/>
        <v>4.4776119402985072E-2</v>
      </c>
      <c r="I17" s="53">
        <v>11</v>
      </c>
      <c r="J17" s="55">
        <f t="shared" si="2"/>
        <v>3.678929765886288E-2</v>
      </c>
    </row>
    <row r="18" spans="1:10" ht="14.1" customHeight="1">
      <c r="A18" s="44" t="s">
        <v>112</v>
      </c>
      <c r="B18" s="31" t="s">
        <v>19</v>
      </c>
      <c r="C18" s="31"/>
      <c r="D18" s="34" t="s">
        <v>38</v>
      </c>
      <c r="E18" s="53">
        <v>4</v>
      </c>
      <c r="F18" s="48">
        <f t="shared" si="0"/>
        <v>8.368200836820083E-3</v>
      </c>
      <c r="G18" s="53">
        <v>0</v>
      </c>
      <c r="H18" s="48">
        <f t="shared" si="1"/>
        <v>0</v>
      </c>
      <c r="I18" s="53">
        <v>4</v>
      </c>
      <c r="J18" s="55">
        <f t="shared" si="2"/>
        <v>1.3377926421404682E-2</v>
      </c>
    </row>
    <row r="19" spans="1:10" ht="14.1" customHeight="1">
      <c r="A19" s="44" t="s">
        <v>56</v>
      </c>
      <c r="B19" s="31" t="s">
        <v>39</v>
      </c>
      <c r="C19" s="31" t="s">
        <v>38</v>
      </c>
      <c r="D19" s="34"/>
      <c r="E19" s="53">
        <v>7</v>
      </c>
      <c r="F19" s="48">
        <f t="shared" si="0"/>
        <v>1.4644351464435146E-2</v>
      </c>
      <c r="G19" s="53">
        <v>0</v>
      </c>
      <c r="H19" s="48">
        <f t="shared" si="1"/>
        <v>0</v>
      </c>
      <c r="I19" s="53">
        <v>6</v>
      </c>
      <c r="J19" s="55">
        <f t="shared" si="2"/>
        <v>2.0066889632107024E-2</v>
      </c>
    </row>
    <row r="20" spans="1:10" ht="14.1" customHeight="1">
      <c r="A20" s="44" t="s">
        <v>57</v>
      </c>
      <c r="B20" s="31" t="s">
        <v>20</v>
      </c>
      <c r="C20" s="31" t="s">
        <v>38</v>
      </c>
      <c r="D20" s="34"/>
      <c r="E20" s="53">
        <v>16</v>
      </c>
      <c r="F20" s="48">
        <f t="shared" si="0"/>
        <v>3.3472803347280332E-2</v>
      </c>
      <c r="G20" s="53">
        <v>0</v>
      </c>
      <c r="H20" s="48">
        <f t="shared" si="1"/>
        <v>0</v>
      </c>
      <c r="I20" s="53">
        <v>13</v>
      </c>
      <c r="J20" s="55">
        <f t="shared" si="2"/>
        <v>4.3478260869565216E-2</v>
      </c>
    </row>
    <row r="21" spans="1:10" ht="14.1" customHeight="1">
      <c r="A21" s="44" t="s">
        <v>158</v>
      </c>
      <c r="B21" s="31" t="s">
        <v>21</v>
      </c>
      <c r="C21" s="31"/>
      <c r="D21" s="34" t="s">
        <v>38</v>
      </c>
      <c r="E21" s="53">
        <v>6</v>
      </c>
      <c r="F21" s="48">
        <f t="shared" si="0"/>
        <v>1.2552301255230125E-2</v>
      </c>
      <c r="G21" s="53">
        <v>0</v>
      </c>
      <c r="H21" s="48">
        <f t="shared" si="1"/>
        <v>0</v>
      </c>
      <c r="I21" s="53">
        <v>4</v>
      </c>
      <c r="J21" s="55">
        <f t="shared" si="2"/>
        <v>1.3377926421404682E-2</v>
      </c>
    </row>
    <row r="22" spans="1:10" ht="14.1" customHeight="1">
      <c r="A22" s="44" t="s">
        <v>142</v>
      </c>
      <c r="B22" s="31" t="s">
        <v>67</v>
      </c>
      <c r="C22" s="31" t="s">
        <v>38</v>
      </c>
      <c r="D22" s="34"/>
      <c r="E22" s="53">
        <v>8</v>
      </c>
      <c r="F22" s="48">
        <f t="shared" si="0"/>
        <v>1.6736401673640166E-2</v>
      </c>
      <c r="G22" s="53">
        <v>2</v>
      </c>
      <c r="H22" s="48">
        <f t="shared" si="1"/>
        <v>2.9850746268656716E-2</v>
      </c>
      <c r="I22" s="53">
        <v>4</v>
      </c>
      <c r="J22" s="55">
        <f t="shared" si="2"/>
        <v>1.3377926421404682E-2</v>
      </c>
    </row>
    <row r="23" spans="1:10" ht="14.1" customHeight="1">
      <c r="A23" s="44" t="s">
        <v>160</v>
      </c>
      <c r="B23" s="31" t="s">
        <v>69</v>
      </c>
      <c r="C23" s="31" t="s">
        <v>38</v>
      </c>
      <c r="D23" s="34"/>
      <c r="E23" s="53">
        <v>7</v>
      </c>
      <c r="F23" s="48">
        <f t="shared" si="0"/>
        <v>1.4644351464435146E-2</v>
      </c>
      <c r="G23" s="53">
        <v>2</v>
      </c>
      <c r="H23" s="48">
        <f t="shared" si="1"/>
        <v>2.9850746268656716E-2</v>
      </c>
      <c r="I23" s="53">
        <v>3</v>
      </c>
      <c r="J23" s="55">
        <f t="shared" si="2"/>
        <v>1.0033444816053512E-2</v>
      </c>
    </row>
    <row r="24" spans="1:10" ht="14.1" customHeight="1">
      <c r="A24" s="44" t="s">
        <v>164</v>
      </c>
      <c r="B24" s="31" t="s">
        <v>71</v>
      </c>
      <c r="C24" s="31" t="s">
        <v>38</v>
      </c>
      <c r="D24" s="34"/>
      <c r="E24" s="53">
        <v>8</v>
      </c>
      <c r="F24" s="48">
        <f t="shared" si="0"/>
        <v>1.6736401673640166E-2</v>
      </c>
      <c r="G24" s="53">
        <v>1</v>
      </c>
      <c r="H24" s="48">
        <f t="shared" si="1"/>
        <v>1.4925373134328358E-2</v>
      </c>
      <c r="I24" s="53">
        <v>4</v>
      </c>
      <c r="J24" s="55">
        <f t="shared" si="2"/>
        <v>1.3377926421404682E-2</v>
      </c>
    </row>
    <row r="25" spans="1:10" ht="14.1" customHeight="1">
      <c r="A25" s="44" t="s">
        <v>165</v>
      </c>
      <c r="B25" s="31" t="s">
        <v>79</v>
      </c>
      <c r="C25" s="31" t="s">
        <v>38</v>
      </c>
      <c r="D25" s="34"/>
      <c r="E25" s="53">
        <v>1</v>
      </c>
      <c r="F25" s="48">
        <f t="shared" si="0"/>
        <v>2.0920502092050207E-3</v>
      </c>
      <c r="G25" s="53">
        <v>1</v>
      </c>
      <c r="H25" s="48">
        <f t="shared" si="1"/>
        <v>1.4925373134328358E-2</v>
      </c>
      <c r="I25" s="53">
        <v>0</v>
      </c>
      <c r="J25" s="55">
        <f t="shared" si="2"/>
        <v>0</v>
      </c>
    </row>
    <row r="26" spans="1:10" ht="14.1" customHeight="1">
      <c r="A26" s="44" t="s">
        <v>166</v>
      </c>
      <c r="B26" s="31" t="s">
        <v>80</v>
      </c>
      <c r="C26" s="31" t="s">
        <v>38</v>
      </c>
      <c r="D26" s="34"/>
      <c r="E26" s="53">
        <v>11</v>
      </c>
      <c r="F26" s="48">
        <f t="shared" si="0"/>
        <v>2.3012552301255231E-2</v>
      </c>
      <c r="G26" s="53">
        <v>4</v>
      </c>
      <c r="H26" s="48">
        <f t="shared" si="1"/>
        <v>5.9701492537313432E-2</v>
      </c>
      <c r="I26" s="53">
        <v>3</v>
      </c>
      <c r="J26" s="55">
        <f t="shared" si="2"/>
        <v>1.0033444816053512E-2</v>
      </c>
    </row>
    <row r="27" spans="1:10" ht="14.1" customHeight="1">
      <c r="A27" s="44" t="s">
        <v>167</v>
      </c>
      <c r="B27" s="31" t="s">
        <v>65</v>
      </c>
      <c r="C27" s="31" t="s">
        <v>38</v>
      </c>
      <c r="D27" s="34"/>
      <c r="E27" s="53">
        <v>3</v>
      </c>
      <c r="F27" s="48">
        <f t="shared" si="0"/>
        <v>6.2761506276150627E-3</v>
      </c>
      <c r="G27" s="53">
        <v>1</v>
      </c>
      <c r="H27" s="48">
        <f t="shared" si="1"/>
        <v>1.4925373134328358E-2</v>
      </c>
      <c r="I27" s="53">
        <v>3</v>
      </c>
      <c r="J27" s="55">
        <f t="shared" si="2"/>
        <v>1.0033444816053512E-2</v>
      </c>
    </row>
    <row r="28" spans="1:10" ht="14.1" customHeight="1">
      <c r="A28" s="44" t="s">
        <v>161</v>
      </c>
      <c r="B28" s="31" t="s">
        <v>110</v>
      </c>
      <c r="C28" s="31" t="s">
        <v>38</v>
      </c>
      <c r="D28" s="34"/>
      <c r="E28" s="53">
        <v>11</v>
      </c>
      <c r="F28" s="48">
        <f t="shared" si="0"/>
        <v>2.3012552301255231E-2</v>
      </c>
      <c r="G28" s="53">
        <v>5</v>
      </c>
      <c r="H28" s="48">
        <f t="shared" si="1"/>
        <v>7.4626865671641784E-2</v>
      </c>
      <c r="I28" s="53">
        <v>3</v>
      </c>
      <c r="J28" s="55">
        <f t="shared" si="2"/>
        <v>1.0033444816053512E-2</v>
      </c>
    </row>
    <row r="29" spans="1:10" ht="14.1" customHeight="1">
      <c r="A29" s="44" t="s">
        <v>176</v>
      </c>
      <c r="B29" s="31" t="s">
        <v>87</v>
      </c>
      <c r="C29" s="31" t="s">
        <v>38</v>
      </c>
      <c r="D29" s="34"/>
      <c r="E29" s="53">
        <v>11</v>
      </c>
      <c r="F29" s="48">
        <f t="shared" si="0"/>
        <v>2.3012552301255231E-2</v>
      </c>
      <c r="G29" s="53">
        <v>5</v>
      </c>
      <c r="H29" s="48">
        <f t="shared" si="1"/>
        <v>7.4626865671641784E-2</v>
      </c>
      <c r="I29" s="53">
        <v>6</v>
      </c>
      <c r="J29" s="55">
        <f t="shared" si="2"/>
        <v>2.0066889632107024E-2</v>
      </c>
    </row>
    <row r="30" spans="1:10" ht="14.1" customHeight="1">
      <c r="A30" s="44" t="s">
        <v>162</v>
      </c>
      <c r="B30" s="31" t="s">
        <v>81</v>
      </c>
      <c r="C30" s="31" t="s">
        <v>38</v>
      </c>
      <c r="D30" s="34"/>
      <c r="E30" s="53">
        <v>14</v>
      </c>
      <c r="F30" s="48">
        <f t="shared" si="0"/>
        <v>2.9288702928870293E-2</v>
      </c>
      <c r="G30" s="53">
        <v>7</v>
      </c>
      <c r="H30" s="48">
        <f t="shared" si="1"/>
        <v>0.1044776119402985</v>
      </c>
      <c r="I30" s="53">
        <v>4</v>
      </c>
      <c r="J30" s="55">
        <f t="shared" si="2"/>
        <v>1.3377926421404682E-2</v>
      </c>
    </row>
    <row r="31" spans="1:10" ht="14.1" customHeight="1">
      <c r="A31" s="44" t="s">
        <v>163</v>
      </c>
      <c r="B31" s="31" t="s">
        <v>82</v>
      </c>
      <c r="C31" s="31" t="s">
        <v>38</v>
      </c>
      <c r="D31" s="34"/>
      <c r="E31" s="53">
        <v>11</v>
      </c>
      <c r="F31" s="48">
        <f t="shared" si="0"/>
        <v>2.3012552301255231E-2</v>
      </c>
      <c r="G31" s="53">
        <v>3</v>
      </c>
      <c r="H31" s="48">
        <f t="shared" si="1"/>
        <v>4.4776119402985072E-2</v>
      </c>
      <c r="I31" s="53">
        <v>4</v>
      </c>
      <c r="J31" s="55">
        <f t="shared" si="2"/>
        <v>1.3377926421404682E-2</v>
      </c>
    </row>
    <row r="32" spans="1:10" ht="14.1" customHeight="1">
      <c r="A32" s="44" t="s">
        <v>159</v>
      </c>
      <c r="B32" s="31" t="s">
        <v>83</v>
      </c>
      <c r="C32" s="31" t="s">
        <v>38</v>
      </c>
      <c r="D32" s="34"/>
      <c r="E32" s="53">
        <v>10</v>
      </c>
      <c r="F32" s="48">
        <f t="shared" si="0"/>
        <v>2.0920502092050208E-2</v>
      </c>
      <c r="G32" s="53">
        <v>4</v>
      </c>
      <c r="H32" s="48">
        <f t="shared" si="1"/>
        <v>5.9701492537313432E-2</v>
      </c>
      <c r="I32" s="53">
        <v>2</v>
      </c>
      <c r="J32" s="55">
        <f t="shared" si="2"/>
        <v>6.688963210702341E-3</v>
      </c>
    </row>
    <row r="33" spans="1:10" ht="14.1" customHeight="1">
      <c r="A33" s="44" t="s">
        <v>173</v>
      </c>
      <c r="B33" s="31" t="s">
        <v>29</v>
      </c>
      <c r="C33" s="31"/>
      <c r="D33" s="34" t="s">
        <v>38</v>
      </c>
      <c r="E33" s="53">
        <v>11</v>
      </c>
      <c r="F33" s="48">
        <f t="shared" si="0"/>
        <v>2.3012552301255231E-2</v>
      </c>
      <c r="G33" s="53">
        <v>2</v>
      </c>
      <c r="H33" s="48">
        <f t="shared" si="1"/>
        <v>2.9850746268656716E-2</v>
      </c>
      <c r="I33" s="53">
        <v>3</v>
      </c>
      <c r="J33" s="55">
        <f t="shared" si="2"/>
        <v>1.0033444816053512E-2</v>
      </c>
    </row>
    <row r="34" spans="1:10" ht="14.1" customHeight="1">
      <c r="A34" s="44" t="s">
        <v>172</v>
      </c>
      <c r="B34" s="31" t="s">
        <v>32</v>
      </c>
      <c r="C34" s="31"/>
      <c r="D34" s="34" t="s">
        <v>38</v>
      </c>
      <c r="E34" s="53">
        <v>4</v>
      </c>
      <c r="F34" s="48">
        <f t="shared" si="0"/>
        <v>8.368200836820083E-3</v>
      </c>
      <c r="G34" s="53">
        <v>0</v>
      </c>
      <c r="H34" s="48">
        <f t="shared" si="1"/>
        <v>0</v>
      </c>
      <c r="I34" s="53">
        <v>3</v>
      </c>
      <c r="J34" s="55">
        <f t="shared" si="2"/>
        <v>1.0033444816053512E-2</v>
      </c>
    </row>
    <row r="35" spans="1:10" ht="14.1" customHeight="1">
      <c r="A35" s="44" t="s">
        <v>168</v>
      </c>
      <c r="B35" s="31" t="s">
        <v>23</v>
      </c>
      <c r="C35" s="31"/>
      <c r="D35" s="34" t="s">
        <v>38</v>
      </c>
      <c r="E35" s="53">
        <v>18</v>
      </c>
      <c r="F35" s="48">
        <f t="shared" si="0"/>
        <v>3.7656903765690378E-2</v>
      </c>
      <c r="G35" s="53">
        <v>2</v>
      </c>
      <c r="H35" s="48">
        <f t="shared" si="1"/>
        <v>2.9850746268656716E-2</v>
      </c>
      <c r="I35" s="53">
        <v>8</v>
      </c>
      <c r="J35" s="55">
        <f t="shared" si="2"/>
        <v>2.6755852842809364E-2</v>
      </c>
    </row>
    <row r="36" spans="1:10" ht="14.1" customHeight="1">
      <c r="A36" s="44" t="s">
        <v>5</v>
      </c>
      <c r="B36" s="31" t="s">
        <v>24</v>
      </c>
      <c r="C36" s="31"/>
      <c r="D36" s="34" t="s">
        <v>38</v>
      </c>
      <c r="E36" s="53">
        <v>27</v>
      </c>
      <c r="F36" s="48">
        <f t="shared" si="0"/>
        <v>5.6485355648535567E-2</v>
      </c>
      <c r="G36" s="53">
        <v>4</v>
      </c>
      <c r="H36" s="48">
        <f t="shared" si="1"/>
        <v>5.9701492537313432E-2</v>
      </c>
      <c r="I36" s="53">
        <v>17</v>
      </c>
      <c r="J36" s="55">
        <f t="shared" si="2"/>
        <v>5.6856187290969896E-2</v>
      </c>
    </row>
    <row r="37" spans="1:10" ht="14.1" customHeight="1">
      <c r="A37" s="44" t="s">
        <v>6</v>
      </c>
      <c r="B37" s="31" t="s">
        <v>25</v>
      </c>
      <c r="C37" s="31"/>
      <c r="D37" s="34"/>
      <c r="E37" s="53">
        <v>5</v>
      </c>
      <c r="F37" s="48">
        <f t="shared" si="0"/>
        <v>1.0460251046025104E-2</v>
      </c>
      <c r="G37" s="53">
        <v>0</v>
      </c>
      <c r="H37" s="48">
        <f t="shared" si="1"/>
        <v>0</v>
      </c>
      <c r="I37" s="53">
        <v>5</v>
      </c>
      <c r="J37" s="55">
        <f t="shared" si="2"/>
        <v>1.6722408026755852E-2</v>
      </c>
    </row>
    <row r="38" spans="1:10" ht="14.1" customHeight="1">
      <c r="A38" s="44" t="s">
        <v>85</v>
      </c>
      <c r="B38" s="31" t="s">
        <v>84</v>
      </c>
      <c r="C38" s="31"/>
      <c r="D38" s="34" t="s">
        <v>38</v>
      </c>
      <c r="E38" s="53">
        <v>0</v>
      </c>
      <c r="F38" s="48">
        <f t="shared" si="0"/>
        <v>0</v>
      </c>
      <c r="G38" s="53">
        <v>0</v>
      </c>
      <c r="H38" s="48">
        <f t="shared" si="1"/>
        <v>0</v>
      </c>
      <c r="I38" s="53">
        <v>0</v>
      </c>
      <c r="J38" s="55">
        <f t="shared" si="2"/>
        <v>0</v>
      </c>
    </row>
    <row r="39" spans="1:10">
      <c r="A39" s="96" t="s">
        <v>7</v>
      </c>
      <c r="B39" s="96"/>
      <c r="C39" s="36">
        <f>COUNTA(C4:C38)</f>
        <v>20</v>
      </c>
      <c r="D39" s="42">
        <f>COUNTA(D4:D38)</f>
        <v>13</v>
      </c>
      <c r="E39" s="36">
        <f>SUM(E4:E38)</f>
        <v>478</v>
      </c>
      <c r="F39" s="54">
        <f t="shared" ref="F39:J39" si="3">SUM(F4:F38)</f>
        <v>0.99999999999999989</v>
      </c>
      <c r="G39" s="36">
        <f>SUM(G4:G38)</f>
        <v>67</v>
      </c>
      <c r="H39" s="54">
        <f t="shared" si="3"/>
        <v>0.99999999999999978</v>
      </c>
      <c r="I39" s="36">
        <f>SUM(I4:I38)</f>
        <v>299</v>
      </c>
      <c r="J39" s="56">
        <f t="shared" si="3"/>
        <v>0.99999999999999967</v>
      </c>
    </row>
    <row r="40" spans="1:10">
      <c r="A40" s="84" t="s">
        <v>72</v>
      </c>
      <c r="B40" s="84"/>
      <c r="C40" s="84"/>
      <c r="D40" s="84"/>
      <c r="E40" s="84"/>
      <c r="F40" s="84"/>
      <c r="G40" s="84"/>
      <c r="H40" s="84"/>
      <c r="I40" s="84"/>
      <c r="J40" s="84"/>
    </row>
    <row r="41" spans="1:10" ht="15.75" thickBot="1">
      <c r="A41" s="84" t="s">
        <v>9</v>
      </c>
      <c r="B41" s="84"/>
      <c r="C41" s="84"/>
      <c r="D41" s="84"/>
      <c r="E41" s="84"/>
      <c r="F41" s="84"/>
      <c r="G41" s="84"/>
      <c r="H41" s="84"/>
      <c r="I41" s="84"/>
      <c r="J41" s="84"/>
    </row>
    <row r="42" spans="1:10" ht="37.5" customHeight="1" thickBot="1">
      <c r="A42" s="85" t="s">
        <v>177</v>
      </c>
      <c r="B42" s="86"/>
      <c r="C42" s="86"/>
      <c r="D42" s="86"/>
      <c r="E42" s="86"/>
      <c r="F42" s="86"/>
      <c r="G42" s="86"/>
      <c r="H42" s="86"/>
      <c r="I42" s="86"/>
      <c r="J42" s="86"/>
    </row>
    <row r="44" spans="1:10">
      <c r="A44" s="19"/>
      <c r="B44" s="20"/>
    </row>
    <row r="45" spans="1:10">
      <c r="A45" s="19" t="s">
        <v>49</v>
      </c>
      <c r="B45" s="20">
        <f>SUMIF(D4:D38,D4,E4:E38)</f>
        <v>175</v>
      </c>
    </row>
    <row r="46" spans="1:10">
      <c r="A46" s="19" t="s">
        <v>50</v>
      </c>
      <c r="B46" s="20">
        <f>SUMIF(C4:C38,D4,E4:E38)</f>
        <v>298</v>
      </c>
      <c r="C46" s="18"/>
    </row>
    <row r="47" spans="1:10">
      <c r="A47" s="19" t="s">
        <v>86</v>
      </c>
      <c r="B47" s="27">
        <f>E37</f>
        <v>5</v>
      </c>
      <c r="C47" s="18">
        <f>SUM(B44:B47)</f>
        <v>478</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3"/>
  <sheetViews>
    <sheetView showGridLines="0" topLeftCell="A31" zoomScaleNormal="100" workbookViewId="0">
      <selection activeCell="E31" sqref="E31"/>
    </sheetView>
  </sheetViews>
  <sheetFormatPr defaultRowHeight="15"/>
  <cols>
    <col min="1" max="1" width="54.42578125"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4" t="s">
        <v>64</v>
      </c>
      <c r="B1" s="94"/>
      <c r="C1" s="94"/>
      <c r="D1" s="94"/>
      <c r="E1" s="94"/>
      <c r="F1" s="94"/>
      <c r="G1" s="94"/>
      <c r="H1" s="94"/>
      <c r="I1" s="94"/>
      <c r="J1" s="99"/>
    </row>
    <row r="2" spans="1:10">
      <c r="A2" s="95" t="s">
        <v>0</v>
      </c>
      <c r="B2" s="95" t="s">
        <v>26</v>
      </c>
      <c r="C2" s="95" t="s">
        <v>35</v>
      </c>
      <c r="D2" s="95"/>
      <c r="E2" s="95" t="s">
        <v>8</v>
      </c>
      <c r="F2" s="95"/>
      <c r="G2" s="95" t="s">
        <v>1</v>
      </c>
      <c r="H2" s="95"/>
      <c r="I2" s="95" t="s">
        <v>27</v>
      </c>
      <c r="J2" s="100"/>
    </row>
    <row r="3" spans="1:10">
      <c r="A3" s="95"/>
      <c r="B3" s="95"/>
      <c r="C3" s="57" t="s">
        <v>36</v>
      </c>
      <c r="D3" s="57" t="s">
        <v>37</v>
      </c>
      <c r="E3" s="29" t="s">
        <v>2</v>
      </c>
      <c r="F3" s="57" t="s">
        <v>3</v>
      </c>
      <c r="G3" s="57" t="s">
        <v>2</v>
      </c>
      <c r="H3" s="57" t="s">
        <v>3</v>
      </c>
      <c r="I3" s="57" t="s">
        <v>2</v>
      </c>
      <c r="J3" s="58" t="s">
        <v>3</v>
      </c>
    </row>
    <row r="4" spans="1:10">
      <c r="A4" s="64" t="s">
        <v>196</v>
      </c>
      <c r="B4" s="31" t="s">
        <v>28</v>
      </c>
      <c r="C4" s="31"/>
      <c r="D4" s="34" t="s">
        <v>195</v>
      </c>
      <c r="E4" s="63">
        <v>9</v>
      </c>
      <c r="F4" s="63">
        <v>1.91</v>
      </c>
      <c r="G4" s="63">
        <v>3</v>
      </c>
      <c r="H4" s="63">
        <v>4.4800000000000004</v>
      </c>
      <c r="I4" s="63">
        <v>1</v>
      </c>
      <c r="J4" s="63">
        <v>0.34</v>
      </c>
    </row>
    <row r="5" spans="1:10">
      <c r="A5" s="64" t="s">
        <v>207</v>
      </c>
      <c r="B5" s="31" t="s">
        <v>30</v>
      </c>
      <c r="C5" s="31"/>
      <c r="D5" s="34" t="s">
        <v>195</v>
      </c>
      <c r="E5" s="63">
        <v>20</v>
      </c>
      <c r="F5" s="63">
        <v>4.24</v>
      </c>
      <c r="G5" s="63">
        <v>5</v>
      </c>
      <c r="H5" s="63">
        <v>7.46</v>
      </c>
      <c r="I5" s="63">
        <v>0</v>
      </c>
      <c r="J5" s="63">
        <v>0</v>
      </c>
    </row>
    <row r="6" spans="1:10">
      <c r="A6" s="64" t="s">
        <v>197</v>
      </c>
      <c r="B6" s="31" t="s">
        <v>12</v>
      </c>
      <c r="C6" s="31"/>
      <c r="D6" s="34" t="s">
        <v>195</v>
      </c>
      <c r="E6" s="63">
        <v>32</v>
      </c>
      <c r="F6" s="63">
        <v>6.78</v>
      </c>
      <c r="G6" s="63">
        <v>0</v>
      </c>
      <c r="H6" s="63">
        <v>0</v>
      </c>
      <c r="I6" s="63">
        <v>15</v>
      </c>
      <c r="J6" s="63">
        <v>5.07</v>
      </c>
    </row>
    <row r="7" spans="1:10">
      <c r="A7" s="60" t="s">
        <v>53</v>
      </c>
      <c r="B7" s="31" t="s">
        <v>13</v>
      </c>
      <c r="C7" s="31" t="s">
        <v>195</v>
      </c>
      <c r="D7" s="34"/>
      <c r="E7" s="63">
        <v>20</v>
      </c>
      <c r="F7" s="63">
        <v>4.24</v>
      </c>
      <c r="G7" s="63">
        <v>2</v>
      </c>
      <c r="H7" s="63">
        <v>2.99</v>
      </c>
      <c r="I7" s="63">
        <v>17</v>
      </c>
      <c r="J7" s="63">
        <v>5.74</v>
      </c>
    </row>
    <row r="8" spans="1:10">
      <c r="A8" s="64" t="s">
        <v>198</v>
      </c>
      <c r="B8" s="31" t="s">
        <v>15</v>
      </c>
      <c r="C8" s="31" t="s">
        <v>195</v>
      </c>
      <c r="D8" s="52"/>
      <c r="E8" s="63">
        <v>29</v>
      </c>
      <c r="F8" s="63">
        <v>6.14</v>
      </c>
      <c r="G8" s="63">
        <v>1</v>
      </c>
      <c r="H8" s="63">
        <v>1.49</v>
      </c>
      <c r="I8" s="63">
        <v>25</v>
      </c>
      <c r="J8" s="63">
        <v>8.4499999999999993</v>
      </c>
    </row>
    <row r="9" spans="1:10">
      <c r="A9" s="64" t="s">
        <v>199</v>
      </c>
      <c r="B9" s="31" t="s">
        <v>180</v>
      </c>
      <c r="C9" s="31" t="s">
        <v>195</v>
      </c>
      <c r="D9" s="34"/>
      <c r="E9" s="63">
        <v>47</v>
      </c>
      <c r="F9" s="63">
        <v>9.9600000000000009</v>
      </c>
      <c r="G9" s="63">
        <v>0</v>
      </c>
      <c r="H9" s="63">
        <v>0</v>
      </c>
      <c r="I9" s="63">
        <v>44</v>
      </c>
      <c r="J9" s="63">
        <v>14.86</v>
      </c>
    </row>
    <row r="10" spans="1:10">
      <c r="A10" s="64" t="s">
        <v>200</v>
      </c>
      <c r="B10" s="31" t="s">
        <v>181</v>
      </c>
      <c r="C10" s="31" t="s">
        <v>195</v>
      </c>
      <c r="D10" s="34"/>
      <c r="E10" s="63">
        <v>18</v>
      </c>
      <c r="F10" s="63">
        <v>3.81</v>
      </c>
      <c r="G10" s="63">
        <v>0</v>
      </c>
      <c r="H10" s="63">
        <v>0</v>
      </c>
      <c r="I10" s="63">
        <v>16</v>
      </c>
      <c r="J10" s="63">
        <v>5.41</v>
      </c>
    </row>
    <row r="11" spans="1:10">
      <c r="A11" s="64" t="s">
        <v>201</v>
      </c>
      <c r="B11" s="31" t="s">
        <v>182</v>
      </c>
      <c r="C11" s="31" t="s">
        <v>195</v>
      </c>
      <c r="D11" s="34"/>
      <c r="E11" s="63">
        <v>15</v>
      </c>
      <c r="F11" s="63">
        <v>3.18</v>
      </c>
      <c r="G11" s="63">
        <v>0</v>
      </c>
      <c r="H11" s="63">
        <v>0</v>
      </c>
      <c r="I11" s="63">
        <v>15</v>
      </c>
      <c r="J11" s="63">
        <v>5.07</v>
      </c>
    </row>
    <row r="12" spans="1:10">
      <c r="A12" s="64" t="s">
        <v>157</v>
      </c>
      <c r="B12" s="31" t="s">
        <v>34</v>
      </c>
      <c r="C12" s="31"/>
      <c r="D12" s="34" t="s">
        <v>195</v>
      </c>
      <c r="E12" s="63">
        <v>24</v>
      </c>
      <c r="F12" s="63">
        <v>5.08</v>
      </c>
      <c r="G12" s="63">
        <v>8</v>
      </c>
      <c r="H12" s="63">
        <v>11.94</v>
      </c>
      <c r="I12" s="63">
        <v>9</v>
      </c>
      <c r="J12" s="63">
        <v>3.04</v>
      </c>
    </row>
    <row r="13" spans="1:10" ht="14.1" customHeight="1">
      <c r="A13" s="64" t="s">
        <v>202</v>
      </c>
      <c r="B13" s="31" t="s">
        <v>183</v>
      </c>
      <c r="C13" s="31" t="s">
        <v>195</v>
      </c>
      <c r="D13" s="34"/>
      <c r="E13" s="63">
        <v>13</v>
      </c>
      <c r="F13" s="63">
        <v>2.75</v>
      </c>
      <c r="G13" s="63">
        <v>0</v>
      </c>
      <c r="H13" s="63">
        <v>0</v>
      </c>
      <c r="I13" s="63">
        <v>13</v>
      </c>
      <c r="J13" s="63">
        <v>4.3899999999999997</v>
      </c>
    </row>
    <row r="14" spans="1:10" ht="14.1" customHeight="1">
      <c r="A14" s="64" t="s">
        <v>179</v>
      </c>
      <c r="B14" s="31" t="s">
        <v>16</v>
      </c>
      <c r="C14" s="31" t="s">
        <v>195</v>
      </c>
      <c r="D14" s="34"/>
      <c r="E14" s="63">
        <v>34</v>
      </c>
      <c r="F14" s="63">
        <v>7.2</v>
      </c>
      <c r="G14" s="63">
        <v>2</v>
      </c>
      <c r="H14" s="63">
        <v>2.99</v>
      </c>
      <c r="I14" s="63">
        <v>32</v>
      </c>
      <c r="J14" s="63">
        <v>10.81</v>
      </c>
    </row>
    <row r="15" spans="1:10" ht="14.1" customHeight="1">
      <c r="A15" s="64" t="s">
        <v>56</v>
      </c>
      <c r="B15" s="31" t="s">
        <v>39</v>
      </c>
      <c r="C15" s="31" t="s">
        <v>195</v>
      </c>
      <c r="D15" s="34"/>
      <c r="E15" s="63">
        <v>10</v>
      </c>
      <c r="F15" s="63">
        <v>2.12</v>
      </c>
      <c r="G15" s="63">
        <v>0</v>
      </c>
      <c r="H15" s="63">
        <v>0</v>
      </c>
      <c r="I15" s="63">
        <v>9</v>
      </c>
      <c r="J15" s="63">
        <v>3.04</v>
      </c>
    </row>
    <row r="16" spans="1:10" ht="14.1" customHeight="1">
      <c r="A16" s="64" t="s">
        <v>203</v>
      </c>
      <c r="B16" s="31" t="s">
        <v>184</v>
      </c>
      <c r="C16" s="31"/>
      <c r="D16" s="34" t="s">
        <v>195</v>
      </c>
      <c r="E16" s="63">
        <v>17</v>
      </c>
      <c r="F16" s="63">
        <v>3.6</v>
      </c>
      <c r="G16" s="63">
        <v>3</v>
      </c>
      <c r="H16" s="63">
        <v>4.4800000000000004</v>
      </c>
      <c r="I16" s="63">
        <v>11</v>
      </c>
      <c r="J16" s="63">
        <v>3.72</v>
      </c>
    </row>
    <row r="17" spans="1:10" ht="14.1" customHeight="1">
      <c r="A17" s="64" t="s">
        <v>204</v>
      </c>
      <c r="B17" s="31" t="s">
        <v>185</v>
      </c>
      <c r="C17" s="31"/>
      <c r="D17" s="34" t="s">
        <v>195</v>
      </c>
      <c r="E17" s="63">
        <v>2</v>
      </c>
      <c r="F17" s="63">
        <v>0.42</v>
      </c>
      <c r="G17" s="63">
        <v>0</v>
      </c>
      <c r="H17" s="63">
        <v>0</v>
      </c>
      <c r="I17" s="63">
        <v>2</v>
      </c>
      <c r="J17" s="63">
        <v>0.68</v>
      </c>
    </row>
    <row r="18" spans="1:10" ht="14.1" customHeight="1">
      <c r="A18" s="64" t="s">
        <v>57</v>
      </c>
      <c r="B18" s="31" t="s">
        <v>20</v>
      </c>
      <c r="C18" s="31" t="s">
        <v>195</v>
      </c>
      <c r="D18" s="34"/>
      <c r="E18" s="63">
        <v>4</v>
      </c>
      <c r="F18" s="63">
        <v>0.85</v>
      </c>
      <c r="G18" s="63">
        <v>0</v>
      </c>
      <c r="H18" s="63">
        <v>0</v>
      </c>
      <c r="I18" s="63">
        <v>3</v>
      </c>
      <c r="J18" s="63">
        <v>1.01</v>
      </c>
    </row>
    <row r="19" spans="1:10" ht="14.1" customHeight="1">
      <c r="A19" s="60" t="s">
        <v>159</v>
      </c>
      <c r="B19" s="31" t="s">
        <v>186</v>
      </c>
      <c r="C19" s="31" t="s">
        <v>195</v>
      </c>
      <c r="D19" s="34"/>
      <c r="E19" s="63">
        <v>10</v>
      </c>
      <c r="F19" s="63">
        <v>2.12</v>
      </c>
      <c r="G19" s="63">
        <v>4</v>
      </c>
      <c r="H19" s="63">
        <v>5.97</v>
      </c>
      <c r="I19" s="63">
        <v>2</v>
      </c>
      <c r="J19" s="63">
        <v>0.68</v>
      </c>
    </row>
    <row r="20" spans="1:10" ht="14.1" customHeight="1">
      <c r="A20" s="60" t="s">
        <v>160</v>
      </c>
      <c r="B20" s="31" t="s">
        <v>191</v>
      </c>
      <c r="C20" s="31" t="s">
        <v>195</v>
      </c>
      <c r="D20" s="34"/>
      <c r="E20" s="63">
        <v>7</v>
      </c>
      <c r="F20" s="63">
        <v>1.48</v>
      </c>
      <c r="G20" s="63">
        <v>2</v>
      </c>
      <c r="H20" s="63">
        <v>2.99</v>
      </c>
      <c r="I20" s="63">
        <v>3</v>
      </c>
      <c r="J20" s="63">
        <v>1.01</v>
      </c>
    </row>
    <row r="21" spans="1:10" ht="14.1" customHeight="1">
      <c r="A21" s="60" t="s">
        <v>161</v>
      </c>
      <c r="B21" s="31" t="s">
        <v>187</v>
      </c>
      <c r="C21" s="31" t="s">
        <v>195</v>
      </c>
      <c r="D21" s="34"/>
      <c r="E21" s="63">
        <v>11</v>
      </c>
      <c r="F21" s="63">
        <v>2.33</v>
      </c>
      <c r="G21" s="63">
        <v>5</v>
      </c>
      <c r="H21" s="63">
        <v>7.46</v>
      </c>
      <c r="I21" s="63">
        <v>3</v>
      </c>
      <c r="J21" s="63">
        <v>1.01</v>
      </c>
    </row>
    <row r="22" spans="1:10" ht="14.1" customHeight="1">
      <c r="A22" s="60" t="s">
        <v>162</v>
      </c>
      <c r="B22" s="31" t="s">
        <v>188</v>
      </c>
      <c r="C22" s="31" t="s">
        <v>195</v>
      </c>
      <c r="D22" s="34"/>
      <c r="E22" s="63">
        <v>14</v>
      </c>
      <c r="F22" s="63">
        <v>2.97</v>
      </c>
      <c r="G22" s="63">
        <v>7</v>
      </c>
      <c r="H22" s="63">
        <v>10.45</v>
      </c>
      <c r="I22" s="63">
        <v>4</v>
      </c>
      <c r="J22" s="63">
        <v>1.35</v>
      </c>
    </row>
    <row r="23" spans="1:10" ht="14.1" customHeight="1">
      <c r="A23" s="60" t="s">
        <v>176</v>
      </c>
      <c r="B23" s="31" t="s">
        <v>189</v>
      </c>
      <c r="C23" s="31" t="s">
        <v>195</v>
      </c>
      <c r="D23" s="34"/>
      <c r="E23" s="63">
        <v>11</v>
      </c>
      <c r="F23" s="63">
        <v>2.33</v>
      </c>
      <c r="G23" s="63">
        <v>5</v>
      </c>
      <c r="H23" s="63">
        <v>7.46</v>
      </c>
      <c r="I23" s="63">
        <v>6</v>
      </c>
      <c r="J23" s="63">
        <v>2.0299999999999998</v>
      </c>
    </row>
    <row r="24" spans="1:10" ht="14.1" customHeight="1">
      <c r="A24" s="60" t="s">
        <v>163</v>
      </c>
      <c r="B24" s="31" t="s">
        <v>190</v>
      </c>
      <c r="C24" s="31" t="s">
        <v>195</v>
      </c>
      <c r="D24" s="34"/>
      <c r="E24" s="63">
        <v>10</v>
      </c>
      <c r="F24" s="63">
        <v>2.12</v>
      </c>
      <c r="G24" s="63">
        <v>2</v>
      </c>
      <c r="H24" s="63">
        <v>2.99</v>
      </c>
      <c r="I24" s="63">
        <v>4</v>
      </c>
      <c r="J24" s="63">
        <v>1.35</v>
      </c>
    </row>
    <row r="25" spans="1:10" ht="14.1" customHeight="1">
      <c r="A25" s="60" t="s">
        <v>164</v>
      </c>
      <c r="B25" s="31" t="s">
        <v>71</v>
      </c>
      <c r="C25" s="31" t="s">
        <v>195</v>
      </c>
      <c r="D25" s="34"/>
      <c r="E25" s="63">
        <v>8</v>
      </c>
      <c r="F25" s="63">
        <v>1.69</v>
      </c>
      <c r="G25" s="63">
        <v>1</v>
      </c>
      <c r="H25" s="63">
        <v>1.49</v>
      </c>
      <c r="I25" s="63">
        <v>4</v>
      </c>
      <c r="J25" s="63">
        <v>1.35</v>
      </c>
    </row>
    <row r="26" spans="1:10" ht="14.1" customHeight="1">
      <c r="A26" s="60" t="s">
        <v>142</v>
      </c>
      <c r="B26" s="31" t="s">
        <v>67</v>
      </c>
      <c r="C26" s="31" t="s">
        <v>195</v>
      </c>
      <c r="D26" s="34"/>
      <c r="E26" s="63">
        <v>8</v>
      </c>
      <c r="F26" s="63">
        <v>1.69</v>
      </c>
      <c r="G26" s="63">
        <v>2</v>
      </c>
      <c r="H26" s="63">
        <v>2.99</v>
      </c>
      <c r="I26" s="63">
        <v>4</v>
      </c>
      <c r="J26" s="63">
        <v>1.35</v>
      </c>
    </row>
    <row r="27" spans="1:10" ht="14.1" customHeight="1">
      <c r="A27" s="60" t="s">
        <v>165</v>
      </c>
      <c r="B27" s="31" t="s">
        <v>192</v>
      </c>
      <c r="C27" s="31" t="s">
        <v>195</v>
      </c>
      <c r="D27" s="34"/>
      <c r="E27" s="63">
        <v>1</v>
      </c>
      <c r="F27" s="63">
        <v>0.21</v>
      </c>
      <c r="G27" s="63">
        <v>1</v>
      </c>
      <c r="H27" s="63">
        <v>1.49</v>
      </c>
      <c r="I27" s="63">
        <v>0</v>
      </c>
      <c r="J27" s="63">
        <v>0</v>
      </c>
    </row>
    <row r="28" spans="1:10" ht="14.1" customHeight="1">
      <c r="A28" s="60" t="s">
        <v>166</v>
      </c>
      <c r="B28" s="31" t="s">
        <v>193</v>
      </c>
      <c r="C28" s="31" t="s">
        <v>195</v>
      </c>
      <c r="D28" s="34"/>
      <c r="E28" s="63">
        <v>11</v>
      </c>
      <c r="F28" s="63">
        <v>2.33</v>
      </c>
      <c r="G28" s="63">
        <v>4</v>
      </c>
      <c r="H28" s="63">
        <v>5.97</v>
      </c>
      <c r="I28" s="63">
        <v>3</v>
      </c>
      <c r="J28" s="63">
        <v>1.01</v>
      </c>
    </row>
    <row r="29" spans="1:10" ht="14.1" customHeight="1">
      <c r="A29" s="60" t="s">
        <v>167</v>
      </c>
      <c r="B29" s="31" t="s">
        <v>194</v>
      </c>
      <c r="C29" s="31"/>
      <c r="D29" s="34" t="s">
        <v>195</v>
      </c>
      <c r="E29" s="63">
        <v>3</v>
      </c>
      <c r="F29" s="63">
        <v>0.64</v>
      </c>
      <c r="G29" s="63">
        <v>1</v>
      </c>
      <c r="H29" s="63">
        <v>1.49</v>
      </c>
      <c r="I29" s="63">
        <v>3</v>
      </c>
      <c r="J29" s="63">
        <v>1.01</v>
      </c>
    </row>
    <row r="30" spans="1:10" ht="14.1" customHeight="1">
      <c r="A30" s="64" t="s">
        <v>206</v>
      </c>
      <c r="B30" s="31" t="s">
        <v>29</v>
      </c>
      <c r="C30" s="31"/>
      <c r="D30" s="34" t="s">
        <v>195</v>
      </c>
      <c r="E30" s="63">
        <v>11</v>
      </c>
      <c r="F30" s="63">
        <v>2.33</v>
      </c>
      <c r="G30" s="63">
        <v>2</v>
      </c>
      <c r="H30" s="63">
        <v>2.99</v>
      </c>
      <c r="I30" s="63">
        <v>3</v>
      </c>
      <c r="J30" s="63">
        <v>1.01</v>
      </c>
    </row>
    <row r="31" spans="1:10" ht="14.1" customHeight="1">
      <c r="A31" s="64" t="s">
        <v>205</v>
      </c>
      <c r="B31" s="31" t="s">
        <v>32</v>
      </c>
      <c r="C31" s="31"/>
      <c r="D31" s="34" t="s">
        <v>195</v>
      </c>
      <c r="E31" s="63">
        <v>4</v>
      </c>
      <c r="F31" s="63">
        <v>0.85</v>
      </c>
      <c r="G31" s="63">
        <v>0</v>
      </c>
      <c r="H31" s="63">
        <v>0</v>
      </c>
      <c r="I31" s="63">
        <v>3</v>
      </c>
      <c r="J31" s="63">
        <v>1.01</v>
      </c>
    </row>
    <row r="32" spans="1:10" ht="14.1" customHeight="1">
      <c r="A32" s="60" t="s">
        <v>168</v>
      </c>
      <c r="B32" s="31" t="s">
        <v>23</v>
      </c>
      <c r="C32" s="31"/>
      <c r="D32" s="34" t="s">
        <v>195</v>
      </c>
      <c r="E32" s="63">
        <v>31</v>
      </c>
      <c r="F32" s="63">
        <v>6.57</v>
      </c>
      <c r="G32" s="63">
        <v>3</v>
      </c>
      <c r="H32" s="63">
        <v>4.4800000000000004</v>
      </c>
      <c r="I32" s="63">
        <v>18</v>
      </c>
      <c r="J32" s="63">
        <v>6.08</v>
      </c>
    </row>
    <row r="33" spans="1:10" ht="14.1" customHeight="1">
      <c r="A33" s="60" t="s">
        <v>5</v>
      </c>
      <c r="B33" s="31" t="s">
        <v>24</v>
      </c>
      <c r="C33" s="31"/>
      <c r="D33" s="34" t="s">
        <v>195</v>
      </c>
      <c r="E33" s="63">
        <v>32</v>
      </c>
      <c r="F33" s="63">
        <v>6.78</v>
      </c>
      <c r="G33" s="63">
        <v>4</v>
      </c>
      <c r="H33" s="63">
        <v>5.97</v>
      </c>
      <c r="I33" s="63">
        <v>18</v>
      </c>
      <c r="J33" s="63">
        <v>6.08</v>
      </c>
    </row>
    <row r="34" spans="1:10" ht="14.1" customHeight="1">
      <c r="A34" s="60" t="s">
        <v>6</v>
      </c>
      <c r="B34" s="31" t="s">
        <v>25</v>
      </c>
      <c r="C34" s="31"/>
      <c r="D34" s="34" t="s">
        <v>195</v>
      </c>
      <c r="E34" s="63">
        <v>5</v>
      </c>
      <c r="F34" s="63">
        <v>1.06</v>
      </c>
      <c r="G34" s="63">
        <v>0</v>
      </c>
      <c r="H34" s="63">
        <v>0</v>
      </c>
      <c r="I34" s="63">
        <v>5</v>
      </c>
      <c r="J34" s="63">
        <v>1.69</v>
      </c>
    </row>
    <row r="35" spans="1:10" ht="14.1" customHeight="1">
      <c r="A35" s="101" t="s">
        <v>7</v>
      </c>
      <c r="B35" s="102"/>
      <c r="C35" s="36"/>
      <c r="D35" s="59"/>
      <c r="E35" s="36">
        <v>472</v>
      </c>
      <c r="F35" s="61">
        <v>100</v>
      </c>
      <c r="G35" s="36">
        <v>67</v>
      </c>
      <c r="H35" s="61">
        <v>100</v>
      </c>
      <c r="I35" s="36">
        <v>296</v>
      </c>
      <c r="J35" s="62">
        <v>100</v>
      </c>
    </row>
    <row r="36" spans="1:10">
      <c r="A36" s="84" t="s">
        <v>72</v>
      </c>
      <c r="B36" s="84"/>
      <c r="C36" s="84"/>
      <c r="D36" s="84"/>
      <c r="E36" s="84"/>
      <c r="F36" s="84"/>
      <c r="G36" s="84"/>
      <c r="H36" s="84"/>
      <c r="I36" s="84"/>
      <c r="J36" s="84"/>
    </row>
    <row r="37" spans="1:10" ht="15.75" thickBot="1">
      <c r="A37" s="84" t="s">
        <v>9</v>
      </c>
      <c r="B37" s="84"/>
      <c r="C37" s="84"/>
      <c r="D37" s="84"/>
      <c r="E37" s="84"/>
      <c r="F37" s="84"/>
      <c r="G37" s="84"/>
      <c r="H37" s="84"/>
      <c r="I37" s="84"/>
      <c r="J37" s="84"/>
    </row>
    <row r="38" spans="1:10" ht="37.5" customHeight="1" thickBot="1">
      <c r="A38" s="85" t="s">
        <v>208</v>
      </c>
      <c r="B38" s="86"/>
      <c r="C38" s="86"/>
      <c r="D38" s="86"/>
      <c r="E38" s="86"/>
      <c r="F38" s="86"/>
      <c r="G38" s="86"/>
      <c r="H38" s="86"/>
      <c r="I38" s="86"/>
      <c r="J38" s="86"/>
    </row>
    <row r="40" spans="1:10">
      <c r="A40" s="19"/>
      <c r="B40" s="20"/>
    </row>
    <row r="41" spans="1:10">
      <c r="A41" s="19" t="s">
        <v>49</v>
      </c>
      <c r="B41" s="20">
        <f>SUMIF(D4:D35,D4,E4:E35)</f>
        <v>190</v>
      </c>
    </row>
    <row r="42" spans="1:10">
      <c r="A42" s="19" t="s">
        <v>50</v>
      </c>
      <c r="B42" s="20">
        <f>SUMIF(C4:C35,D4,E4:E35)</f>
        <v>281</v>
      </c>
      <c r="C42" s="18"/>
    </row>
    <row r="43" spans="1:10">
      <c r="A43" s="19" t="s">
        <v>86</v>
      </c>
      <c r="B43" s="27" t="e">
        <f>#REF!</f>
        <v>#REF!</v>
      </c>
      <c r="C43" s="18" t="e">
        <f>SUM(B40:B43)</f>
        <v>#REF!</v>
      </c>
    </row>
  </sheetData>
  <sortState ref="A4:J34">
    <sortCondition ref="A4:A34"/>
  </sortState>
  <mergeCells count="11">
    <mergeCell ref="A35:B35"/>
    <mergeCell ref="A36:J36"/>
    <mergeCell ref="A37:J37"/>
    <mergeCell ref="A38:J38"/>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I44"/>
  <sheetViews>
    <sheetView showGridLines="0" topLeftCell="A26" zoomScaleNormal="100" workbookViewId="0">
      <selection activeCell="D54" sqref="D54"/>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9.140625" customWidth="1"/>
    <col min="7" max="7" width="9.85546875" bestFit="1" customWidth="1"/>
    <col min="8" max="8" width="12.28515625" customWidth="1"/>
    <col min="9" max="9" width="9.140625" customWidth="1"/>
  </cols>
  <sheetData>
    <row r="1" spans="1:9" ht="30" customHeight="1">
      <c r="A1" s="99" t="s">
        <v>64</v>
      </c>
      <c r="B1" s="104"/>
      <c r="C1" s="104"/>
      <c r="D1" s="104"/>
      <c r="E1" s="104"/>
      <c r="F1" s="104"/>
      <c r="G1" s="104"/>
      <c r="H1" s="104"/>
      <c r="I1" s="104"/>
    </row>
    <row r="2" spans="1:9" ht="39.75" customHeight="1">
      <c r="A2" s="71" t="s">
        <v>0</v>
      </c>
      <c r="B2" s="71" t="s">
        <v>26</v>
      </c>
      <c r="C2" s="71" t="s">
        <v>214</v>
      </c>
      <c r="D2" s="71" t="s">
        <v>209</v>
      </c>
      <c r="E2" s="71" t="s">
        <v>210</v>
      </c>
      <c r="F2" s="71" t="s">
        <v>1</v>
      </c>
      <c r="G2" s="71" t="s">
        <v>211</v>
      </c>
      <c r="H2" s="71" t="s">
        <v>213</v>
      </c>
      <c r="I2" s="71" t="s">
        <v>212</v>
      </c>
    </row>
    <row r="3" spans="1:9">
      <c r="A3" s="64" t="s">
        <v>196</v>
      </c>
      <c r="B3" s="69" t="s">
        <v>28</v>
      </c>
      <c r="C3" s="72" t="s">
        <v>37</v>
      </c>
      <c r="D3" s="70">
        <v>9</v>
      </c>
      <c r="E3" s="74">
        <f>D3/$D$34*100</f>
        <v>1.9067796610169492</v>
      </c>
      <c r="F3" s="70">
        <v>3</v>
      </c>
      <c r="G3" s="74">
        <f>F3/$F$34*100</f>
        <v>4.4776119402985071</v>
      </c>
      <c r="H3" s="70">
        <v>1</v>
      </c>
      <c r="I3" s="74">
        <f>H3/$H$34*100</f>
        <v>0.3401360544217687</v>
      </c>
    </row>
    <row r="4" spans="1:9">
      <c r="A4" s="64" t="s">
        <v>207</v>
      </c>
      <c r="B4" s="31" t="s">
        <v>30</v>
      </c>
      <c r="C4" s="73" t="s">
        <v>37</v>
      </c>
      <c r="D4" s="63">
        <v>20</v>
      </c>
      <c r="E4" s="74">
        <f t="shared" ref="E4:E33" si="0">D4/$D$34*100</f>
        <v>4.2372881355932197</v>
      </c>
      <c r="F4" s="63">
        <v>5</v>
      </c>
      <c r="G4" s="74">
        <f t="shared" ref="G4:G33" si="1">F4/$F$34*100</f>
        <v>7.4626865671641784</v>
      </c>
      <c r="H4" s="63">
        <v>0</v>
      </c>
      <c r="I4" s="74">
        <f t="shared" ref="I4:I33" si="2">H4/$H$34*100</f>
        <v>0</v>
      </c>
    </row>
    <row r="5" spans="1:9">
      <c r="A5" s="64" t="s">
        <v>197</v>
      </c>
      <c r="B5" s="31" t="s">
        <v>12</v>
      </c>
      <c r="C5" s="73" t="s">
        <v>37</v>
      </c>
      <c r="D5" s="63">
        <v>33</v>
      </c>
      <c r="E5" s="74">
        <f t="shared" si="0"/>
        <v>6.9915254237288131</v>
      </c>
      <c r="F5" s="63">
        <v>0</v>
      </c>
      <c r="G5" s="74">
        <f t="shared" si="1"/>
        <v>0</v>
      </c>
      <c r="H5" s="63">
        <v>16</v>
      </c>
      <c r="I5" s="74">
        <f t="shared" si="2"/>
        <v>5.4421768707482991</v>
      </c>
    </row>
    <row r="6" spans="1:9">
      <c r="A6" s="60" t="s">
        <v>53</v>
      </c>
      <c r="B6" s="31" t="s">
        <v>13</v>
      </c>
      <c r="C6" s="73" t="s">
        <v>36</v>
      </c>
      <c r="D6" s="63">
        <v>18</v>
      </c>
      <c r="E6" s="74">
        <f t="shared" si="0"/>
        <v>3.8135593220338984</v>
      </c>
      <c r="F6" s="63">
        <v>2</v>
      </c>
      <c r="G6" s="74">
        <f t="shared" si="1"/>
        <v>2.9850746268656714</v>
      </c>
      <c r="H6" s="63">
        <v>15</v>
      </c>
      <c r="I6" s="74">
        <f t="shared" si="2"/>
        <v>5.1020408163265305</v>
      </c>
    </row>
    <row r="7" spans="1:9">
      <c r="A7" s="64" t="s">
        <v>198</v>
      </c>
      <c r="B7" s="31" t="s">
        <v>15</v>
      </c>
      <c r="C7" s="73" t="s">
        <v>36</v>
      </c>
      <c r="D7" s="63">
        <v>29</v>
      </c>
      <c r="E7" s="74">
        <f t="shared" si="0"/>
        <v>6.1440677966101696</v>
      </c>
      <c r="F7" s="63">
        <v>1</v>
      </c>
      <c r="G7" s="74">
        <f t="shared" si="1"/>
        <v>1.4925373134328357</v>
      </c>
      <c r="H7" s="63">
        <v>25</v>
      </c>
      <c r="I7" s="74">
        <f t="shared" si="2"/>
        <v>8.5034013605442169</v>
      </c>
    </row>
    <row r="8" spans="1:9">
      <c r="A8" s="64" t="s">
        <v>199</v>
      </c>
      <c r="B8" s="31" t="s">
        <v>180</v>
      </c>
      <c r="C8" s="73" t="s">
        <v>36</v>
      </c>
      <c r="D8" s="63">
        <v>47</v>
      </c>
      <c r="E8" s="74">
        <f t="shared" si="0"/>
        <v>9.9576271186440675</v>
      </c>
      <c r="F8" s="63">
        <v>1</v>
      </c>
      <c r="G8" s="74">
        <f t="shared" si="1"/>
        <v>1.4925373134328357</v>
      </c>
      <c r="H8" s="63">
        <v>44</v>
      </c>
      <c r="I8" s="74">
        <f t="shared" si="2"/>
        <v>14.965986394557824</v>
      </c>
    </row>
    <row r="9" spans="1:9">
      <c r="A9" s="64" t="s">
        <v>200</v>
      </c>
      <c r="B9" s="31" t="s">
        <v>181</v>
      </c>
      <c r="C9" s="73" t="s">
        <v>36</v>
      </c>
      <c r="D9" s="63">
        <v>17</v>
      </c>
      <c r="E9" s="74">
        <f t="shared" si="0"/>
        <v>3.6016949152542375</v>
      </c>
      <c r="F9" s="63">
        <v>0</v>
      </c>
      <c r="G9" s="74">
        <f t="shared" si="1"/>
        <v>0</v>
      </c>
      <c r="H9" s="63">
        <v>16</v>
      </c>
      <c r="I9" s="74">
        <f t="shared" si="2"/>
        <v>5.4421768707482991</v>
      </c>
    </row>
    <row r="10" spans="1:9">
      <c r="A10" s="64" t="s">
        <v>201</v>
      </c>
      <c r="B10" s="31" t="s">
        <v>182</v>
      </c>
      <c r="C10" s="73" t="s">
        <v>36</v>
      </c>
      <c r="D10" s="63">
        <v>15</v>
      </c>
      <c r="E10" s="74">
        <f t="shared" si="0"/>
        <v>3.1779661016949152</v>
      </c>
      <c r="F10" s="63">
        <v>0</v>
      </c>
      <c r="G10" s="74">
        <f t="shared" si="1"/>
        <v>0</v>
      </c>
      <c r="H10" s="63">
        <v>15</v>
      </c>
      <c r="I10" s="74">
        <f t="shared" si="2"/>
        <v>5.1020408163265305</v>
      </c>
    </row>
    <row r="11" spans="1:9">
      <c r="A11" s="64" t="s">
        <v>157</v>
      </c>
      <c r="B11" s="31" t="s">
        <v>34</v>
      </c>
      <c r="C11" s="73" t="s">
        <v>37</v>
      </c>
      <c r="D11" s="63">
        <v>24</v>
      </c>
      <c r="E11" s="74">
        <f t="shared" si="0"/>
        <v>5.0847457627118651</v>
      </c>
      <c r="F11" s="63">
        <v>8</v>
      </c>
      <c r="G11" s="74">
        <f t="shared" si="1"/>
        <v>11.940298507462686</v>
      </c>
      <c r="H11" s="63">
        <v>9</v>
      </c>
      <c r="I11" s="74">
        <f t="shared" si="2"/>
        <v>3.0612244897959182</v>
      </c>
    </row>
    <row r="12" spans="1:9" ht="14.1" customHeight="1">
      <c r="A12" s="64" t="s">
        <v>202</v>
      </c>
      <c r="B12" s="31" t="s">
        <v>183</v>
      </c>
      <c r="C12" s="73" t="s">
        <v>36</v>
      </c>
      <c r="D12" s="63">
        <v>13</v>
      </c>
      <c r="E12" s="74">
        <f t="shared" si="0"/>
        <v>2.754237288135593</v>
      </c>
      <c r="F12" s="63">
        <v>0</v>
      </c>
      <c r="G12" s="74">
        <f t="shared" si="1"/>
        <v>0</v>
      </c>
      <c r="H12" s="63">
        <v>13</v>
      </c>
      <c r="I12" s="74">
        <f t="shared" si="2"/>
        <v>4.4217687074829932</v>
      </c>
    </row>
    <row r="13" spans="1:9" ht="14.1" customHeight="1">
      <c r="A13" s="64" t="s">
        <v>179</v>
      </c>
      <c r="B13" s="31" t="s">
        <v>16</v>
      </c>
      <c r="C13" s="73" t="s">
        <v>36</v>
      </c>
      <c r="D13" s="63">
        <v>35</v>
      </c>
      <c r="E13" s="74">
        <f t="shared" si="0"/>
        <v>7.4152542372881349</v>
      </c>
      <c r="F13" s="63">
        <v>2</v>
      </c>
      <c r="G13" s="74">
        <f t="shared" si="1"/>
        <v>2.9850746268656714</v>
      </c>
      <c r="H13" s="63">
        <v>33</v>
      </c>
      <c r="I13" s="74">
        <f t="shared" si="2"/>
        <v>11.224489795918368</v>
      </c>
    </row>
    <row r="14" spans="1:9" ht="14.1" customHeight="1">
      <c r="A14" s="64" t="s">
        <v>56</v>
      </c>
      <c r="B14" s="31" t="s">
        <v>39</v>
      </c>
      <c r="C14" s="73" t="s">
        <v>36</v>
      </c>
      <c r="D14" s="63">
        <v>9</v>
      </c>
      <c r="E14" s="74">
        <f t="shared" si="0"/>
        <v>1.9067796610169492</v>
      </c>
      <c r="F14" s="63">
        <v>0</v>
      </c>
      <c r="G14" s="74">
        <f t="shared" si="1"/>
        <v>0</v>
      </c>
      <c r="H14" s="63">
        <v>8</v>
      </c>
      <c r="I14" s="74">
        <f t="shared" si="2"/>
        <v>2.7210884353741496</v>
      </c>
    </row>
    <row r="15" spans="1:9" ht="14.1" customHeight="1">
      <c r="A15" s="64" t="s">
        <v>203</v>
      </c>
      <c r="B15" s="31" t="s">
        <v>184</v>
      </c>
      <c r="C15" s="73" t="s">
        <v>37</v>
      </c>
      <c r="D15" s="63">
        <v>18</v>
      </c>
      <c r="E15" s="74">
        <f t="shared" si="0"/>
        <v>3.8135593220338984</v>
      </c>
      <c r="F15" s="63">
        <v>3</v>
      </c>
      <c r="G15" s="74">
        <f t="shared" si="1"/>
        <v>4.4776119402985071</v>
      </c>
      <c r="H15" s="63">
        <v>11</v>
      </c>
      <c r="I15" s="74">
        <f t="shared" si="2"/>
        <v>3.7414965986394559</v>
      </c>
    </row>
    <row r="16" spans="1:9" ht="14.1" customHeight="1">
      <c r="A16" s="64" t="s">
        <v>204</v>
      </c>
      <c r="B16" s="31" t="s">
        <v>185</v>
      </c>
      <c r="C16" s="73" t="s">
        <v>37</v>
      </c>
      <c r="D16" s="63">
        <v>2</v>
      </c>
      <c r="E16" s="74">
        <f t="shared" si="0"/>
        <v>0.42372881355932202</v>
      </c>
      <c r="F16" s="63">
        <v>0</v>
      </c>
      <c r="G16" s="74">
        <f t="shared" si="1"/>
        <v>0</v>
      </c>
      <c r="H16" s="63">
        <v>2</v>
      </c>
      <c r="I16" s="74">
        <f t="shared" si="2"/>
        <v>0.68027210884353739</v>
      </c>
    </row>
    <row r="17" spans="1:9" ht="14.1" customHeight="1">
      <c r="A17" s="64" t="s">
        <v>57</v>
      </c>
      <c r="B17" s="31" t="s">
        <v>20</v>
      </c>
      <c r="C17" s="73" t="s">
        <v>36</v>
      </c>
      <c r="D17" s="63">
        <v>6</v>
      </c>
      <c r="E17" s="74">
        <f t="shared" si="0"/>
        <v>1.2711864406779663</v>
      </c>
      <c r="F17" s="63">
        <v>1</v>
      </c>
      <c r="G17" s="74">
        <f t="shared" si="1"/>
        <v>1.4925373134328357</v>
      </c>
      <c r="H17" s="63">
        <v>4</v>
      </c>
      <c r="I17" s="74">
        <f t="shared" si="2"/>
        <v>1.3605442176870748</v>
      </c>
    </row>
    <row r="18" spans="1:9" ht="14.1" customHeight="1">
      <c r="A18" s="60" t="s">
        <v>159</v>
      </c>
      <c r="B18" s="31" t="s">
        <v>186</v>
      </c>
      <c r="C18" s="73" t="s">
        <v>36</v>
      </c>
      <c r="D18" s="63">
        <v>10</v>
      </c>
      <c r="E18" s="74">
        <f t="shared" si="0"/>
        <v>2.1186440677966099</v>
      </c>
      <c r="F18" s="63">
        <v>3</v>
      </c>
      <c r="G18" s="74">
        <f t="shared" si="1"/>
        <v>4.4776119402985071</v>
      </c>
      <c r="H18" s="63">
        <v>1</v>
      </c>
      <c r="I18" s="74">
        <f t="shared" si="2"/>
        <v>0.3401360544217687</v>
      </c>
    </row>
    <row r="19" spans="1:9" ht="14.1" customHeight="1">
      <c r="A19" s="60" t="s">
        <v>160</v>
      </c>
      <c r="B19" s="31" t="s">
        <v>191</v>
      </c>
      <c r="C19" s="73" t="s">
        <v>36</v>
      </c>
      <c r="D19" s="63">
        <v>7</v>
      </c>
      <c r="E19" s="74">
        <f t="shared" si="0"/>
        <v>1.4830508474576272</v>
      </c>
      <c r="F19" s="63">
        <v>2</v>
      </c>
      <c r="G19" s="74">
        <f t="shared" si="1"/>
        <v>2.9850746268656714</v>
      </c>
      <c r="H19" s="63">
        <v>3</v>
      </c>
      <c r="I19" s="74">
        <f t="shared" si="2"/>
        <v>1.0204081632653061</v>
      </c>
    </row>
    <row r="20" spans="1:9" ht="14.1" customHeight="1">
      <c r="A20" s="60" t="s">
        <v>161</v>
      </c>
      <c r="B20" s="31" t="s">
        <v>187</v>
      </c>
      <c r="C20" s="73" t="s">
        <v>36</v>
      </c>
      <c r="D20" s="63">
        <v>11</v>
      </c>
      <c r="E20" s="74">
        <f t="shared" si="0"/>
        <v>2.3305084745762712</v>
      </c>
      <c r="F20" s="63">
        <v>5</v>
      </c>
      <c r="G20" s="74">
        <f t="shared" si="1"/>
        <v>7.4626865671641784</v>
      </c>
      <c r="H20" s="63">
        <v>3</v>
      </c>
      <c r="I20" s="74">
        <f t="shared" si="2"/>
        <v>1.0204081632653061</v>
      </c>
    </row>
    <row r="21" spans="1:9" ht="14.1" customHeight="1">
      <c r="A21" s="60" t="s">
        <v>162</v>
      </c>
      <c r="B21" s="31" t="s">
        <v>188</v>
      </c>
      <c r="C21" s="73" t="s">
        <v>36</v>
      </c>
      <c r="D21" s="63">
        <v>14</v>
      </c>
      <c r="E21" s="74">
        <f t="shared" si="0"/>
        <v>2.9661016949152543</v>
      </c>
      <c r="F21" s="63">
        <v>7</v>
      </c>
      <c r="G21" s="74">
        <f t="shared" si="1"/>
        <v>10.44776119402985</v>
      </c>
      <c r="H21" s="63">
        <v>4</v>
      </c>
      <c r="I21" s="74">
        <f t="shared" si="2"/>
        <v>1.3605442176870748</v>
      </c>
    </row>
    <row r="22" spans="1:9" ht="14.1" customHeight="1">
      <c r="A22" s="60" t="s">
        <v>176</v>
      </c>
      <c r="B22" s="31" t="s">
        <v>189</v>
      </c>
      <c r="C22" s="73" t="s">
        <v>36</v>
      </c>
      <c r="D22" s="63">
        <v>11</v>
      </c>
      <c r="E22" s="74">
        <f t="shared" si="0"/>
        <v>2.3305084745762712</v>
      </c>
      <c r="F22" s="63">
        <v>5</v>
      </c>
      <c r="G22" s="74">
        <f t="shared" si="1"/>
        <v>7.4626865671641784</v>
      </c>
      <c r="H22" s="63">
        <v>6</v>
      </c>
      <c r="I22" s="74">
        <f t="shared" si="2"/>
        <v>2.0408163265306123</v>
      </c>
    </row>
    <row r="23" spans="1:9" ht="14.1" customHeight="1">
      <c r="A23" s="60" t="s">
        <v>163</v>
      </c>
      <c r="B23" s="31" t="s">
        <v>190</v>
      </c>
      <c r="C23" s="73" t="s">
        <v>36</v>
      </c>
      <c r="D23" s="63">
        <v>10</v>
      </c>
      <c r="E23" s="74">
        <f t="shared" si="0"/>
        <v>2.1186440677966099</v>
      </c>
      <c r="F23" s="63">
        <v>2</v>
      </c>
      <c r="G23" s="74">
        <f t="shared" si="1"/>
        <v>2.9850746268656714</v>
      </c>
      <c r="H23" s="63">
        <v>4</v>
      </c>
      <c r="I23" s="74">
        <f t="shared" si="2"/>
        <v>1.3605442176870748</v>
      </c>
    </row>
    <row r="24" spans="1:9" ht="14.1" customHeight="1">
      <c r="A24" s="60" t="s">
        <v>164</v>
      </c>
      <c r="B24" s="31" t="s">
        <v>71</v>
      </c>
      <c r="C24" s="73" t="s">
        <v>36</v>
      </c>
      <c r="D24" s="63">
        <v>8</v>
      </c>
      <c r="E24" s="74">
        <f t="shared" si="0"/>
        <v>1.6949152542372881</v>
      </c>
      <c r="F24" s="63">
        <v>1</v>
      </c>
      <c r="G24" s="74">
        <f t="shared" si="1"/>
        <v>1.4925373134328357</v>
      </c>
      <c r="H24" s="63">
        <v>4</v>
      </c>
      <c r="I24" s="74">
        <f t="shared" si="2"/>
        <v>1.3605442176870748</v>
      </c>
    </row>
    <row r="25" spans="1:9" ht="14.1" customHeight="1">
      <c r="A25" s="60" t="s">
        <v>142</v>
      </c>
      <c r="B25" s="31" t="s">
        <v>67</v>
      </c>
      <c r="C25" s="73" t="s">
        <v>36</v>
      </c>
      <c r="D25" s="63">
        <v>8</v>
      </c>
      <c r="E25" s="74">
        <f t="shared" si="0"/>
        <v>1.6949152542372881</v>
      </c>
      <c r="F25" s="63">
        <v>2</v>
      </c>
      <c r="G25" s="74">
        <f t="shared" si="1"/>
        <v>2.9850746268656714</v>
      </c>
      <c r="H25" s="63">
        <v>4</v>
      </c>
      <c r="I25" s="74">
        <f t="shared" si="2"/>
        <v>1.3605442176870748</v>
      </c>
    </row>
    <row r="26" spans="1:9" ht="14.1" customHeight="1">
      <c r="A26" s="60" t="s">
        <v>165</v>
      </c>
      <c r="B26" s="31" t="s">
        <v>192</v>
      </c>
      <c r="C26" s="73" t="s">
        <v>36</v>
      </c>
      <c r="D26" s="63">
        <v>1</v>
      </c>
      <c r="E26" s="74">
        <f t="shared" si="0"/>
        <v>0.21186440677966101</v>
      </c>
      <c r="F26" s="63">
        <v>1</v>
      </c>
      <c r="G26" s="74">
        <f t="shared" si="1"/>
        <v>1.4925373134328357</v>
      </c>
      <c r="H26" s="63">
        <v>0</v>
      </c>
      <c r="I26" s="74">
        <f t="shared" si="2"/>
        <v>0</v>
      </c>
    </row>
    <row r="27" spans="1:9" ht="14.1" customHeight="1">
      <c r="A27" s="60" t="s">
        <v>166</v>
      </c>
      <c r="B27" s="31" t="s">
        <v>193</v>
      </c>
      <c r="C27" s="73" t="s">
        <v>36</v>
      </c>
      <c r="D27" s="63">
        <v>11</v>
      </c>
      <c r="E27" s="74">
        <f t="shared" si="0"/>
        <v>2.3305084745762712</v>
      </c>
      <c r="F27" s="63">
        <v>4</v>
      </c>
      <c r="G27" s="74">
        <f t="shared" si="1"/>
        <v>5.9701492537313428</v>
      </c>
      <c r="H27" s="63">
        <v>3</v>
      </c>
      <c r="I27" s="74">
        <f t="shared" si="2"/>
        <v>1.0204081632653061</v>
      </c>
    </row>
    <row r="28" spans="1:9" ht="14.1" customHeight="1">
      <c r="A28" s="60" t="s">
        <v>167</v>
      </c>
      <c r="B28" s="31" t="s">
        <v>194</v>
      </c>
      <c r="C28" s="73" t="s">
        <v>37</v>
      </c>
      <c r="D28" s="63">
        <v>3</v>
      </c>
      <c r="E28" s="74">
        <f t="shared" si="0"/>
        <v>0.63559322033898313</v>
      </c>
      <c r="F28" s="63">
        <v>1</v>
      </c>
      <c r="G28" s="74">
        <f t="shared" si="1"/>
        <v>1.4925373134328357</v>
      </c>
      <c r="H28" s="63">
        <v>3</v>
      </c>
      <c r="I28" s="74">
        <f t="shared" si="2"/>
        <v>1.0204081632653061</v>
      </c>
    </row>
    <row r="29" spans="1:9" ht="14.1" customHeight="1">
      <c r="A29" s="64" t="s">
        <v>206</v>
      </c>
      <c r="B29" s="31" t="s">
        <v>29</v>
      </c>
      <c r="C29" s="73" t="s">
        <v>37</v>
      </c>
      <c r="D29" s="63">
        <v>11</v>
      </c>
      <c r="E29" s="74">
        <f t="shared" si="0"/>
        <v>2.3305084745762712</v>
      </c>
      <c r="F29" s="63">
        <v>2</v>
      </c>
      <c r="G29" s="74">
        <f t="shared" si="1"/>
        <v>2.9850746268656714</v>
      </c>
      <c r="H29" s="63">
        <v>3</v>
      </c>
      <c r="I29" s="74">
        <f t="shared" si="2"/>
        <v>1.0204081632653061</v>
      </c>
    </row>
    <row r="30" spans="1:9" ht="14.1" customHeight="1">
      <c r="A30" s="64" t="s">
        <v>205</v>
      </c>
      <c r="B30" s="31" t="s">
        <v>32</v>
      </c>
      <c r="C30" s="73" t="s">
        <v>37</v>
      </c>
      <c r="D30" s="63">
        <v>5</v>
      </c>
      <c r="E30" s="74">
        <f t="shared" si="0"/>
        <v>1.0593220338983049</v>
      </c>
      <c r="F30" s="63">
        <v>0</v>
      </c>
      <c r="G30" s="74">
        <f t="shared" si="1"/>
        <v>0</v>
      </c>
      <c r="H30" s="63">
        <v>3</v>
      </c>
      <c r="I30" s="74">
        <f t="shared" si="2"/>
        <v>1.0204081632653061</v>
      </c>
    </row>
    <row r="31" spans="1:9" ht="14.1" customHeight="1">
      <c r="A31" s="60" t="s">
        <v>168</v>
      </c>
      <c r="B31" s="31" t="s">
        <v>23</v>
      </c>
      <c r="C31" s="73" t="s">
        <v>37</v>
      </c>
      <c r="D31" s="63">
        <v>30</v>
      </c>
      <c r="E31" s="74">
        <f t="shared" si="0"/>
        <v>6.3559322033898304</v>
      </c>
      <c r="F31" s="63">
        <v>3</v>
      </c>
      <c r="G31" s="74">
        <f t="shared" si="1"/>
        <v>4.4776119402985071</v>
      </c>
      <c r="H31" s="63">
        <v>18</v>
      </c>
      <c r="I31" s="74">
        <f t="shared" si="2"/>
        <v>6.1224489795918364</v>
      </c>
    </row>
    <row r="32" spans="1:9" ht="14.1" customHeight="1">
      <c r="A32" s="60" t="s">
        <v>5</v>
      </c>
      <c r="B32" s="31" t="s">
        <v>24</v>
      </c>
      <c r="C32" s="73" t="s">
        <v>37</v>
      </c>
      <c r="D32" s="63">
        <v>32</v>
      </c>
      <c r="E32" s="74">
        <f t="shared" si="0"/>
        <v>6.7796610169491522</v>
      </c>
      <c r="F32" s="63">
        <v>3</v>
      </c>
      <c r="G32" s="74">
        <f>F32/$F$34*100</f>
        <v>4.4776119402985071</v>
      </c>
      <c r="H32" s="63">
        <v>18</v>
      </c>
      <c r="I32" s="74">
        <f t="shared" si="2"/>
        <v>6.1224489795918364</v>
      </c>
    </row>
    <row r="33" spans="1:9" ht="14.1" customHeight="1">
      <c r="A33" s="60" t="s">
        <v>6</v>
      </c>
      <c r="B33" s="31" t="s">
        <v>25</v>
      </c>
      <c r="C33" s="73" t="s">
        <v>37</v>
      </c>
      <c r="D33" s="63">
        <v>5</v>
      </c>
      <c r="E33" s="74">
        <f t="shared" si="0"/>
        <v>1.0593220338983049</v>
      </c>
      <c r="F33" s="63">
        <v>0</v>
      </c>
      <c r="G33" s="74">
        <f t="shared" si="1"/>
        <v>0</v>
      </c>
      <c r="H33" s="63">
        <v>5</v>
      </c>
      <c r="I33" s="74">
        <f t="shared" si="2"/>
        <v>1.7006802721088436</v>
      </c>
    </row>
    <row r="34" spans="1:9" ht="14.1" customHeight="1">
      <c r="A34" s="101" t="s">
        <v>7</v>
      </c>
      <c r="B34" s="103"/>
      <c r="C34" s="36"/>
      <c r="D34" s="36">
        <f t="shared" ref="D34:I34" si="3">SUM(D3:D33)</f>
        <v>472</v>
      </c>
      <c r="E34" s="36">
        <f t="shared" si="3"/>
        <v>100.00000000000004</v>
      </c>
      <c r="F34" s="36">
        <f t="shared" si="3"/>
        <v>67</v>
      </c>
      <c r="G34" s="36">
        <f t="shared" si="3"/>
        <v>99.999999999999957</v>
      </c>
      <c r="H34" s="36">
        <f t="shared" si="3"/>
        <v>294</v>
      </c>
      <c r="I34" s="36">
        <f t="shared" si="3"/>
        <v>99.999999999999986</v>
      </c>
    </row>
    <row r="35" spans="1:9" ht="15.75" thickBot="1">
      <c r="A35" s="66" t="s">
        <v>72</v>
      </c>
      <c r="B35" s="66"/>
      <c r="C35" s="66"/>
      <c r="D35" s="66"/>
      <c r="E35" s="66"/>
      <c r="F35" s="66"/>
      <c r="G35" s="66"/>
      <c r="H35" s="66"/>
      <c r="I35" s="66"/>
    </row>
    <row r="36" spans="1:9" ht="37.5" customHeight="1" thickBot="1">
      <c r="A36" s="67" t="s">
        <v>215</v>
      </c>
      <c r="B36" s="68"/>
      <c r="C36" s="68"/>
      <c r="D36" s="68"/>
      <c r="E36" s="68"/>
      <c r="F36" s="68"/>
      <c r="G36" s="68"/>
      <c r="H36" s="68"/>
      <c r="I36" s="68"/>
    </row>
    <row r="38" spans="1:9">
      <c r="A38" s="19"/>
      <c r="B38" s="20"/>
      <c r="C38" s="75"/>
    </row>
    <row r="39" spans="1:9">
      <c r="A39" s="19"/>
      <c r="B39" s="20"/>
      <c r="C39" s="75"/>
    </row>
    <row r="40" spans="1:9">
      <c r="A40" s="19"/>
      <c r="B40" s="20"/>
      <c r="C40" s="76"/>
    </row>
    <row r="41" spans="1:9">
      <c r="A41" s="19"/>
      <c r="B41" s="27" t="s">
        <v>37</v>
      </c>
      <c r="C41" s="76">
        <f>COUNTIF(C3:C33, "Meio")</f>
        <v>12</v>
      </c>
    </row>
    <row r="42" spans="1:9">
      <c r="B42" t="s">
        <v>36</v>
      </c>
      <c r="C42" s="75">
        <f>COUNTIF(C3:C33, "Fim")</f>
        <v>19</v>
      </c>
    </row>
    <row r="43" spans="1:9">
      <c r="C43" s="75"/>
    </row>
    <row r="44" spans="1:9">
      <c r="C44" s="75"/>
    </row>
  </sheetData>
  <mergeCells count="2">
    <mergeCell ref="A34:B34"/>
    <mergeCell ref="A1:I1"/>
  </mergeCells>
  <pageMargins left="0.11811023622047245" right="0.11811023622047245" top="0.19685039370078741"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G44"/>
  <sheetViews>
    <sheetView topLeftCell="A16" workbookViewId="0">
      <selection activeCell="C11" sqref="C11"/>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12.28515625" customWidth="1"/>
    <col min="10" max="10" width="23.7109375" customWidth="1"/>
  </cols>
  <sheetData>
    <row r="1" spans="1:7" ht="18.75">
      <c r="A1" s="99" t="s">
        <v>64</v>
      </c>
      <c r="B1" s="104"/>
      <c r="C1" s="104"/>
      <c r="D1" s="104"/>
      <c r="E1" s="104"/>
      <c r="F1" s="104"/>
      <c r="G1" s="104"/>
    </row>
    <row r="2" spans="1:7" ht="22.5">
      <c r="A2" s="71" t="s">
        <v>0</v>
      </c>
      <c r="B2" s="65" t="s">
        <v>26</v>
      </c>
      <c r="C2" s="65" t="s">
        <v>214</v>
      </c>
      <c r="D2" s="65" t="s">
        <v>209</v>
      </c>
      <c r="E2" s="65" t="s">
        <v>210</v>
      </c>
      <c r="F2" s="65" t="s">
        <v>213</v>
      </c>
      <c r="G2" s="65" t="s">
        <v>212</v>
      </c>
    </row>
    <row r="3" spans="1:7">
      <c r="A3" s="64" t="s">
        <v>196</v>
      </c>
      <c r="B3" s="69" t="s">
        <v>28</v>
      </c>
      <c r="C3" s="72" t="s">
        <v>37</v>
      </c>
      <c r="D3" s="78">
        <v>9</v>
      </c>
      <c r="E3" s="74">
        <f>D3/$D$34*100</f>
        <v>1.9189765458422177</v>
      </c>
      <c r="F3" s="70">
        <v>1</v>
      </c>
      <c r="G3" s="74">
        <f>F3/$F$34*100</f>
        <v>0.3436426116838488</v>
      </c>
    </row>
    <row r="4" spans="1:7">
      <c r="A4" s="64" t="s">
        <v>207</v>
      </c>
      <c r="B4" s="31" t="s">
        <v>30</v>
      </c>
      <c r="C4" s="73" t="s">
        <v>37</v>
      </c>
      <c r="D4" s="79">
        <v>20</v>
      </c>
      <c r="E4" s="74">
        <f t="shared" ref="E4:E33" si="0">D4/$D$34*100</f>
        <v>4.2643923240938166</v>
      </c>
      <c r="F4" s="63">
        <v>0</v>
      </c>
      <c r="G4" s="74">
        <f t="shared" ref="G4:G33" si="1">F4/$F$34*100</f>
        <v>0</v>
      </c>
    </row>
    <row r="5" spans="1:7">
      <c r="A5" s="64" t="s">
        <v>197</v>
      </c>
      <c r="B5" s="31" t="s">
        <v>12</v>
      </c>
      <c r="C5" s="73" t="s">
        <v>37</v>
      </c>
      <c r="D5" s="79">
        <v>33</v>
      </c>
      <c r="E5" s="74">
        <f t="shared" si="0"/>
        <v>7.0362473347547976</v>
      </c>
      <c r="F5" s="63">
        <v>16</v>
      </c>
      <c r="G5" s="74">
        <f t="shared" si="1"/>
        <v>5.4982817869415808</v>
      </c>
    </row>
    <row r="6" spans="1:7">
      <c r="A6" s="60" t="s">
        <v>53</v>
      </c>
      <c r="B6" s="31" t="s">
        <v>13</v>
      </c>
      <c r="C6" s="73" t="s">
        <v>36</v>
      </c>
      <c r="D6" s="79">
        <v>18</v>
      </c>
      <c r="E6" s="74">
        <f t="shared" si="0"/>
        <v>3.8379530916844353</v>
      </c>
      <c r="F6" s="63">
        <v>15</v>
      </c>
      <c r="G6" s="74">
        <f t="shared" si="1"/>
        <v>5.1546391752577314</v>
      </c>
    </row>
    <row r="7" spans="1:7">
      <c r="A7" s="64" t="s">
        <v>198</v>
      </c>
      <c r="B7" s="31" t="s">
        <v>15</v>
      </c>
      <c r="C7" s="73" t="s">
        <v>36</v>
      </c>
      <c r="D7" s="79">
        <v>29</v>
      </c>
      <c r="E7" s="74">
        <f t="shared" si="0"/>
        <v>6.1833688699360341</v>
      </c>
      <c r="F7" s="63">
        <v>25</v>
      </c>
      <c r="G7" s="74">
        <f t="shared" si="1"/>
        <v>8.5910652920962196</v>
      </c>
    </row>
    <row r="8" spans="1:7">
      <c r="A8" s="64" t="s">
        <v>199</v>
      </c>
      <c r="B8" s="31" t="s">
        <v>180</v>
      </c>
      <c r="C8" s="73" t="s">
        <v>36</v>
      </c>
      <c r="D8" s="79">
        <v>46</v>
      </c>
      <c r="E8" s="74">
        <f t="shared" si="0"/>
        <v>9.8081023454157776</v>
      </c>
      <c r="F8" s="63">
        <v>43</v>
      </c>
      <c r="G8" s="74">
        <f t="shared" si="1"/>
        <v>14.776632302405499</v>
      </c>
    </row>
    <row r="9" spans="1:7">
      <c r="A9" s="64" t="s">
        <v>200</v>
      </c>
      <c r="B9" s="31" t="s">
        <v>181</v>
      </c>
      <c r="C9" s="73" t="s">
        <v>36</v>
      </c>
      <c r="D9" s="79">
        <v>17</v>
      </c>
      <c r="E9" s="74">
        <f t="shared" si="0"/>
        <v>3.624733475479744</v>
      </c>
      <c r="F9" s="63">
        <v>15</v>
      </c>
      <c r="G9" s="74">
        <f t="shared" si="1"/>
        <v>5.1546391752577314</v>
      </c>
    </row>
    <row r="10" spans="1:7">
      <c r="A10" s="64" t="s">
        <v>201</v>
      </c>
      <c r="B10" s="31" t="s">
        <v>182</v>
      </c>
      <c r="C10" s="73" t="s">
        <v>36</v>
      </c>
      <c r="D10" s="79">
        <v>15</v>
      </c>
      <c r="E10" s="74">
        <f t="shared" si="0"/>
        <v>3.1982942430703627</v>
      </c>
      <c r="F10" s="63">
        <v>15</v>
      </c>
      <c r="G10" s="74">
        <f t="shared" si="1"/>
        <v>5.1546391752577314</v>
      </c>
    </row>
    <row r="11" spans="1:7">
      <c r="A11" s="64" t="s">
        <v>157</v>
      </c>
      <c r="B11" s="31" t="s">
        <v>34</v>
      </c>
      <c r="C11" s="73" t="s">
        <v>37</v>
      </c>
      <c r="D11" s="79">
        <v>24</v>
      </c>
      <c r="E11" s="74">
        <f t="shared" si="0"/>
        <v>5.1172707889125801</v>
      </c>
      <c r="F11" s="63">
        <v>9</v>
      </c>
      <c r="G11" s="74">
        <f t="shared" si="1"/>
        <v>3.0927835051546393</v>
      </c>
    </row>
    <row r="12" spans="1:7">
      <c r="A12" s="64" t="s">
        <v>202</v>
      </c>
      <c r="B12" s="31" t="s">
        <v>183</v>
      </c>
      <c r="C12" s="73" t="s">
        <v>36</v>
      </c>
      <c r="D12" s="79">
        <v>13</v>
      </c>
      <c r="E12" s="74">
        <f t="shared" si="0"/>
        <v>2.7718550106609809</v>
      </c>
      <c r="F12" s="63">
        <v>13</v>
      </c>
      <c r="G12" s="74">
        <f t="shared" si="1"/>
        <v>4.4673539518900345</v>
      </c>
    </row>
    <row r="13" spans="1:7">
      <c r="A13" s="64" t="s">
        <v>179</v>
      </c>
      <c r="B13" s="31" t="s">
        <v>16</v>
      </c>
      <c r="C13" s="73" t="s">
        <v>36</v>
      </c>
      <c r="D13" s="79">
        <v>34</v>
      </c>
      <c r="E13" s="74">
        <f t="shared" si="0"/>
        <v>7.249466950959488</v>
      </c>
      <c r="F13" s="63">
        <v>32</v>
      </c>
      <c r="G13" s="74">
        <f t="shared" si="1"/>
        <v>10.996563573883162</v>
      </c>
    </row>
    <row r="14" spans="1:7">
      <c r="A14" s="64" t="s">
        <v>56</v>
      </c>
      <c r="B14" s="31" t="s">
        <v>39</v>
      </c>
      <c r="C14" s="73" t="s">
        <v>36</v>
      </c>
      <c r="D14" s="79">
        <v>9</v>
      </c>
      <c r="E14" s="74">
        <f t="shared" si="0"/>
        <v>1.9189765458422177</v>
      </c>
      <c r="F14" s="63">
        <v>8</v>
      </c>
      <c r="G14" s="74">
        <f t="shared" si="1"/>
        <v>2.7491408934707904</v>
      </c>
    </row>
    <row r="15" spans="1:7">
      <c r="A15" s="64" t="s">
        <v>203</v>
      </c>
      <c r="B15" s="31" t="s">
        <v>184</v>
      </c>
      <c r="C15" s="73" t="s">
        <v>37</v>
      </c>
      <c r="D15" s="79">
        <v>18</v>
      </c>
      <c r="E15" s="74">
        <f t="shared" si="0"/>
        <v>3.8379530916844353</v>
      </c>
      <c r="F15" s="63">
        <v>11</v>
      </c>
      <c r="G15" s="74">
        <f t="shared" si="1"/>
        <v>3.7800687285223367</v>
      </c>
    </row>
    <row r="16" spans="1:7">
      <c r="A16" s="64" t="s">
        <v>204</v>
      </c>
      <c r="B16" s="31" t="s">
        <v>185</v>
      </c>
      <c r="C16" s="73" t="s">
        <v>37</v>
      </c>
      <c r="D16" s="79">
        <v>2</v>
      </c>
      <c r="E16" s="74">
        <f t="shared" si="0"/>
        <v>0.42643923240938164</v>
      </c>
      <c r="F16" s="63">
        <v>2</v>
      </c>
      <c r="G16" s="74">
        <f t="shared" si="1"/>
        <v>0.6872852233676976</v>
      </c>
    </row>
    <row r="17" spans="1:7">
      <c r="A17" s="64" t="s">
        <v>57</v>
      </c>
      <c r="B17" s="31" t="s">
        <v>20</v>
      </c>
      <c r="C17" s="73" t="s">
        <v>36</v>
      </c>
      <c r="D17" s="79">
        <v>6</v>
      </c>
      <c r="E17" s="74">
        <f t="shared" si="0"/>
        <v>1.279317697228145</v>
      </c>
      <c r="F17" s="63">
        <v>4</v>
      </c>
      <c r="G17" s="74">
        <f t="shared" si="1"/>
        <v>1.3745704467353952</v>
      </c>
    </row>
    <row r="18" spans="1:7">
      <c r="A18" s="60" t="s">
        <v>159</v>
      </c>
      <c r="B18" s="31" t="s">
        <v>186</v>
      </c>
      <c r="C18" s="73" t="s">
        <v>36</v>
      </c>
      <c r="D18" s="79">
        <v>10</v>
      </c>
      <c r="E18" s="74">
        <f t="shared" si="0"/>
        <v>2.1321961620469083</v>
      </c>
      <c r="F18" s="63">
        <v>1</v>
      </c>
      <c r="G18" s="74">
        <f t="shared" si="1"/>
        <v>0.3436426116838488</v>
      </c>
    </row>
    <row r="19" spans="1:7">
      <c r="A19" s="60" t="s">
        <v>160</v>
      </c>
      <c r="B19" s="31" t="s">
        <v>191</v>
      </c>
      <c r="C19" s="73" t="s">
        <v>36</v>
      </c>
      <c r="D19" s="79">
        <v>7</v>
      </c>
      <c r="E19" s="74">
        <f t="shared" si="0"/>
        <v>1.4925373134328357</v>
      </c>
      <c r="F19" s="63">
        <v>3</v>
      </c>
      <c r="G19" s="74">
        <f t="shared" si="1"/>
        <v>1.0309278350515463</v>
      </c>
    </row>
    <row r="20" spans="1:7">
      <c r="A20" s="60" t="s">
        <v>161</v>
      </c>
      <c r="B20" s="31" t="s">
        <v>187</v>
      </c>
      <c r="C20" s="73" t="s">
        <v>36</v>
      </c>
      <c r="D20" s="79">
        <v>11</v>
      </c>
      <c r="E20" s="74">
        <f t="shared" si="0"/>
        <v>2.3454157782515992</v>
      </c>
      <c r="F20" s="63">
        <v>3</v>
      </c>
      <c r="G20" s="74">
        <f t="shared" si="1"/>
        <v>1.0309278350515463</v>
      </c>
    </row>
    <row r="21" spans="1:7">
      <c r="A21" s="60" t="s">
        <v>162</v>
      </c>
      <c r="B21" s="31" t="s">
        <v>188</v>
      </c>
      <c r="C21" s="73" t="s">
        <v>36</v>
      </c>
      <c r="D21" s="79">
        <v>14</v>
      </c>
      <c r="E21" s="74">
        <f t="shared" si="0"/>
        <v>2.9850746268656714</v>
      </c>
      <c r="F21" s="63">
        <v>4</v>
      </c>
      <c r="G21" s="74">
        <f t="shared" si="1"/>
        <v>1.3745704467353952</v>
      </c>
    </row>
    <row r="22" spans="1:7">
      <c r="A22" s="60" t="s">
        <v>176</v>
      </c>
      <c r="B22" s="31" t="s">
        <v>189</v>
      </c>
      <c r="C22" s="73" t="s">
        <v>36</v>
      </c>
      <c r="D22" s="79">
        <v>11</v>
      </c>
      <c r="E22" s="74">
        <f t="shared" si="0"/>
        <v>2.3454157782515992</v>
      </c>
      <c r="F22" s="63">
        <v>6</v>
      </c>
      <c r="G22" s="74">
        <f t="shared" si="1"/>
        <v>2.0618556701030926</v>
      </c>
    </row>
    <row r="23" spans="1:7">
      <c r="A23" s="60" t="s">
        <v>163</v>
      </c>
      <c r="B23" s="31" t="s">
        <v>190</v>
      </c>
      <c r="C23" s="73" t="s">
        <v>36</v>
      </c>
      <c r="D23" s="79">
        <v>10</v>
      </c>
      <c r="E23" s="74">
        <f t="shared" si="0"/>
        <v>2.1321961620469083</v>
      </c>
      <c r="F23" s="63">
        <v>4</v>
      </c>
      <c r="G23" s="74">
        <f t="shared" si="1"/>
        <v>1.3745704467353952</v>
      </c>
    </row>
    <row r="24" spans="1:7">
      <c r="A24" s="60" t="s">
        <v>164</v>
      </c>
      <c r="B24" s="31" t="s">
        <v>71</v>
      </c>
      <c r="C24" s="73" t="s">
        <v>36</v>
      </c>
      <c r="D24" s="79">
        <v>8</v>
      </c>
      <c r="E24" s="74">
        <f t="shared" si="0"/>
        <v>1.7057569296375266</v>
      </c>
      <c r="F24" s="63">
        <v>4</v>
      </c>
      <c r="G24" s="74">
        <f t="shared" si="1"/>
        <v>1.3745704467353952</v>
      </c>
    </row>
    <row r="25" spans="1:7">
      <c r="A25" s="60" t="s">
        <v>142</v>
      </c>
      <c r="B25" s="31" t="s">
        <v>67</v>
      </c>
      <c r="C25" s="73" t="s">
        <v>36</v>
      </c>
      <c r="D25" s="79">
        <v>8</v>
      </c>
      <c r="E25" s="74">
        <f t="shared" si="0"/>
        <v>1.7057569296375266</v>
      </c>
      <c r="F25" s="63">
        <v>4</v>
      </c>
      <c r="G25" s="74">
        <f t="shared" si="1"/>
        <v>1.3745704467353952</v>
      </c>
    </row>
    <row r="26" spans="1:7">
      <c r="A26" s="60" t="s">
        <v>165</v>
      </c>
      <c r="B26" s="31" t="s">
        <v>192</v>
      </c>
      <c r="C26" s="73" t="s">
        <v>36</v>
      </c>
      <c r="D26" s="79">
        <v>1</v>
      </c>
      <c r="E26" s="74">
        <f t="shared" si="0"/>
        <v>0.21321961620469082</v>
      </c>
      <c r="F26" s="63"/>
      <c r="G26" s="74">
        <f t="shared" si="1"/>
        <v>0</v>
      </c>
    </row>
    <row r="27" spans="1:7">
      <c r="A27" s="60" t="s">
        <v>166</v>
      </c>
      <c r="B27" s="31" t="s">
        <v>193</v>
      </c>
      <c r="C27" s="73" t="s">
        <v>36</v>
      </c>
      <c r="D27" s="79">
        <v>11</v>
      </c>
      <c r="E27" s="74">
        <f t="shared" si="0"/>
        <v>2.3454157782515992</v>
      </c>
      <c r="F27" s="63">
        <v>3</v>
      </c>
      <c r="G27" s="74">
        <f t="shared" si="1"/>
        <v>1.0309278350515463</v>
      </c>
    </row>
    <row r="28" spans="1:7">
      <c r="A28" s="60" t="s">
        <v>167</v>
      </c>
      <c r="B28" s="31" t="s">
        <v>194</v>
      </c>
      <c r="C28" s="73" t="s">
        <v>37</v>
      </c>
      <c r="D28" s="79">
        <v>3</v>
      </c>
      <c r="E28" s="74">
        <f t="shared" si="0"/>
        <v>0.63965884861407252</v>
      </c>
      <c r="F28" s="63">
        <v>3</v>
      </c>
      <c r="G28" s="74">
        <f t="shared" si="1"/>
        <v>1.0309278350515463</v>
      </c>
    </row>
    <row r="29" spans="1:7">
      <c r="A29" s="64" t="s">
        <v>206</v>
      </c>
      <c r="B29" s="31" t="s">
        <v>29</v>
      </c>
      <c r="C29" s="73" t="s">
        <v>37</v>
      </c>
      <c r="D29" s="79">
        <v>10</v>
      </c>
      <c r="E29" s="74">
        <f t="shared" si="0"/>
        <v>2.1321961620469083</v>
      </c>
      <c r="F29" s="63">
        <v>3</v>
      </c>
      <c r="G29" s="74">
        <f t="shared" si="1"/>
        <v>1.0309278350515463</v>
      </c>
    </row>
    <row r="30" spans="1:7">
      <c r="A30" s="64" t="s">
        <v>205</v>
      </c>
      <c r="B30" s="31" t="s">
        <v>32</v>
      </c>
      <c r="C30" s="73" t="s">
        <v>37</v>
      </c>
      <c r="D30" s="79">
        <v>5</v>
      </c>
      <c r="E30" s="74">
        <f t="shared" si="0"/>
        <v>1.0660980810234542</v>
      </c>
      <c r="F30" s="63">
        <v>3</v>
      </c>
      <c r="G30" s="74">
        <f t="shared" si="1"/>
        <v>1.0309278350515463</v>
      </c>
    </row>
    <row r="31" spans="1:7">
      <c r="A31" s="60" t="s">
        <v>168</v>
      </c>
      <c r="B31" s="31" t="s">
        <v>23</v>
      </c>
      <c r="C31" s="73" t="s">
        <v>37</v>
      </c>
      <c r="D31" s="79">
        <v>30</v>
      </c>
      <c r="E31" s="74">
        <f t="shared" si="0"/>
        <v>6.3965884861407254</v>
      </c>
      <c r="F31" s="63">
        <v>18</v>
      </c>
      <c r="G31" s="74">
        <f t="shared" si="1"/>
        <v>6.1855670103092786</v>
      </c>
    </row>
    <row r="32" spans="1:7">
      <c r="A32" s="60" t="s">
        <v>5</v>
      </c>
      <c r="B32" s="31" t="s">
        <v>24</v>
      </c>
      <c r="C32" s="73" t="s">
        <v>37</v>
      </c>
      <c r="D32" s="79">
        <v>32</v>
      </c>
      <c r="E32" s="74">
        <f t="shared" si="0"/>
        <v>6.8230277185501063</v>
      </c>
      <c r="F32" s="63">
        <v>18</v>
      </c>
      <c r="G32" s="74">
        <f t="shared" si="1"/>
        <v>6.1855670103092786</v>
      </c>
    </row>
    <row r="33" spans="1:7">
      <c r="A33" s="60" t="s">
        <v>6</v>
      </c>
      <c r="B33" s="31" t="s">
        <v>25</v>
      </c>
      <c r="C33" s="73" t="s">
        <v>37</v>
      </c>
      <c r="D33" s="79">
        <v>5</v>
      </c>
      <c r="E33" s="74">
        <f t="shared" si="0"/>
        <v>1.0660980810234542</v>
      </c>
      <c r="F33" s="63">
        <v>5</v>
      </c>
      <c r="G33" s="74">
        <f t="shared" si="1"/>
        <v>1.7182130584192441</v>
      </c>
    </row>
    <row r="34" spans="1:7">
      <c r="A34" s="101" t="s">
        <v>7</v>
      </c>
      <c r="B34" s="103"/>
      <c r="C34" s="36"/>
      <c r="D34" s="36">
        <f t="shared" ref="D34:G34" si="2">SUM(D3:D33)</f>
        <v>469</v>
      </c>
      <c r="E34" s="36">
        <f t="shared" si="2"/>
        <v>100.00000000000003</v>
      </c>
      <c r="F34" s="36">
        <f>SUM(F3:F33)</f>
        <v>291</v>
      </c>
      <c r="G34" s="36">
        <f t="shared" si="2"/>
        <v>99.999999999999957</v>
      </c>
    </row>
    <row r="35" spans="1:7" ht="15.75" thickBot="1">
      <c r="A35" s="66" t="s">
        <v>72</v>
      </c>
      <c r="B35" s="66"/>
      <c r="C35" s="66"/>
      <c r="D35" s="66"/>
      <c r="E35" s="66"/>
      <c r="F35" s="66"/>
      <c r="G35" s="66"/>
    </row>
    <row r="36" spans="1:7" ht="15.75" thickBot="1">
      <c r="A36" s="67" t="s">
        <v>215</v>
      </c>
      <c r="B36" s="68"/>
      <c r="C36" s="68"/>
      <c r="D36" s="68"/>
      <c r="E36" s="68"/>
      <c r="F36" s="68"/>
      <c r="G36" s="68"/>
    </row>
    <row r="38" spans="1:7">
      <c r="A38" s="19"/>
      <c r="B38" s="20"/>
      <c r="C38" s="75"/>
    </row>
    <row r="39" spans="1:7">
      <c r="A39" s="19"/>
      <c r="B39" s="20"/>
      <c r="C39" s="75"/>
    </row>
    <row r="40" spans="1:7">
      <c r="A40" s="19"/>
      <c r="B40" s="20"/>
      <c r="C40" s="76"/>
    </row>
    <row r="41" spans="1:7">
      <c r="A41" s="19"/>
      <c r="B41" s="27" t="s">
        <v>37</v>
      </c>
      <c r="C41" s="76">
        <f>COUNTIF(C3:C33, "Meio")</f>
        <v>12</v>
      </c>
    </row>
    <row r="42" spans="1:7">
      <c r="B42" t="s">
        <v>36</v>
      </c>
      <c r="C42" s="76">
        <f>COUNTIF(C3:C33, "Fim")</f>
        <v>19</v>
      </c>
    </row>
    <row r="43" spans="1:7">
      <c r="C43" s="75"/>
    </row>
    <row r="44" spans="1:7">
      <c r="C44" s="75"/>
    </row>
  </sheetData>
  <mergeCells count="2">
    <mergeCell ref="A1:G1"/>
    <mergeCell ref="A34:B34"/>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dimension ref="A1:G44"/>
  <sheetViews>
    <sheetView workbookViewId="0">
      <selection activeCell="C15" sqref="C15"/>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12.28515625" customWidth="1"/>
    <col min="10" max="10" width="23.7109375" customWidth="1"/>
  </cols>
  <sheetData>
    <row r="1" spans="1:7" ht="18.75">
      <c r="A1" s="99" t="s">
        <v>64</v>
      </c>
      <c r="B1" s="104"/>
      <c r="C1" s="104"/>
      <c r="D1" s="104"/>
      <c r="E1" s="104"/>
      <c r="F1" s="104"/>
      <c r="G1" s="104"/>
    </row>
    <row r="2" spans="1:7" ht="22.5">
      <c r="A2" s="71" t="s">
        <v>0</v>
      </c>
      <c r="B2" s="77" t="s">
        <v>26</v>
      </c>
      <c r="C2" s="77" t="s">
        <v>214</v>
      </c>
      <c r="D2" s="77" t="s">
        <v>209</v>
      </c>
      <c r="E2" s="77" t="s">
        <v>210</v>
      </c>
      <c r="F2" s="77" t="s">
        <v>213</v>
      </c>
      <c r="G2" s="77" t="s">
        <v>212</v>
      </c>
    </row>
    <row r="3" spans="1:7">
      <c r="A3" s="60" t="s">
        <v>124</v>
      </c>
      <c r="B3" s="31" t="s">
        <v>12</v>
      </c>
      <c r="C3" s="72" t="s">
        <v>37</v>
      </c>
      <c r="D3" s="60">
        <v>32</v>
      </c>
      <c r="E3" s="74">
        <f>D3/$D$35*100</f>
        <v>6.8376068376068382</v>
      </c>
      <c r="F3" s="60">
        <v>15</v>
      </c>
      <c r="G3" s="74">
        <f>F3/$F$35*100</f>
        <v>5.1546391752577314</v>
      </c>
    </row>
    <row r="4" spans="1:7">
      <c r="A4" s="60" t="s">
        <v>53</v>
      </c>
      <c r="B4" s="31" t="s">
        <v>13</v>
      </c>
      <c r="C4" s="73" t="s">
        <v>36</v>
      </c>
      <c r="D4" s="60">
        <v>17</v>
      </c>
      <c r="E4" s="74">
        <f t="shared" ref="E4:E34" si="0">D4/$D$35*100</f>
        <v>3.6324786324786329</v>
      </c>
      <c r="F4" s="60">
        <v>15</v>
      </c>
      <c r="G4" s="74">
        <f t="shared" ref="G4:G34" si="1">F4/$F$35*100</f>
        <v>5.1546391752577314</v>
      </c>
    </row>
    <row r="5" spans="1:7">
      <c r="A5" s="60" t="s">
        <v>216</v>
      </c>
      <c r="B5" s="31" t="s">
        <v>15</v>
      </c>
      <c r="C5" s="73" t="s">
        <v>36</v>
      </c>
      <c r="D5" s="60">
        <v>29</v>
      </c>
      <c r="E5" s="74">
        <f t="shared" si="0"/>
        <v>6.1965811965811968</v>
      </c>
      <c r="F5" s="60">
        <v>25</v>
      </c>
      <c r="G5" s="74">
        <f t="shared" si="1"/>
        <v>8.5910652920962196</v>
      </c>
    </row>
    <row r="6" spans="1:7">
      <c r="A6" s="60" t="s">
        <v>217</v>
      </c>
      <c r="B6" s="31" t="s">
        <v>180</v>
      </c>
      <c r="C6" s="73" t="s">
        <v>36</v>
      </c>
      <c r="D6" s="60">
        <v>45</v>
      </c>
      <c r="E6" s="74">
        <f t="shared" si="0"/>
        <v>9.6153846153846168</v>
      </c>
      <c r="F6" s="60">
        <v>42</v>
      </c>
      <c r="G6" s="74">
        <f t="shared" si="1"/>
        <v>14.432989690721648</v>
      </c>
    </row>
    <row r="7" spans="1:7">
      <c r="A7" s="60" t="s">
        <v>218</v>
      </c>
      <c r="B7" s="31" t="s">
        <v>181</v>
      </c>
      <c r="C7" s="73" t="s">
        <v>36</v>
      </c>
      <c r="D7" s="60">
        <v>17</v>
      </c>
      <c r="E7" s="74">
        <f t="shared" si="0"/>
        <v>3.6324786324786329</v>
      </c>
      <c r="F7" s="60">
        <v>15</v>
      </c>
      <c r="G7" s="74">
        <f t="shared" si="1"/>
        <v>5.1546391752577314</v>
      </c>
    </row>
    <row r="8" spans="1:7">
      <c r="A8" s="60" t="s">
        <v>128</v>
      </c>
      <c r="B8" s="82" t="s">
        <v>17</v>
      </c>
      <c r="C8" s="73" t="s">
        <v>36</v>
      </c>
      <c r="D8" s="60">
        <v>1</v>
      </c>
      <c r="E8" s="74">
        <f t="shared" si="0"/>
        <v>0.21367521367521369</v>
      </c>
      <c r="F8" s="60">
        <v>1</v>
      </c>
      <c r="G8" s="74">
        <f t="shared" si="1"/>
        <v>0.3436426116838488</v>
      </c>
    </row>
    <row r="9" spans="1:7">
      <c r="A9" s="60" t="s">
        <v>219</v>
      </c>
      <c r="B9" s="31" t="s">
        <v>182</v>
      </c>
      <c r="C9" s="73" t="s">
        <v>36</v>
      </c>
      <c r="D9" s="60">
        <v>15</v>
      </c>
      <c r="E9" s="74">
        <f t="shared" si="0"/>
        <v>3.2051282051282048</v>
      </c>
      <c r="F9" s="60">
        <v>15</v>
      </c>
      <c r="G9" s="74">
        <f t="shared" si="1"/>
        <v>5.1546391752577314</v>
      </c>
    </row>
    <row r="10" spans="1:7">
      <c r="A10" s="60" t="s">
        <v>129</v>
      </c>
      <c r="B10" s="31" t="s">
        <v>34</v>
      </c>
      <c r="C10" s="73" t="s">
        <v>37</v>
      </c>
      <c r="D10" s="60">
        <v>24</v>
      </c>
      <c r="E10" s="74">
        <f t="shared" si="0"/>
        <v>5.1282051282051277</v>
      </c>
      <c r="F10" s="60">
        <v>9</v>
      </c>
      <c r="G10" s="74">
        <f t="shared" si="1"/>
        <v>3.0927835051546393</v>
      </c>
    </row>
    <row r="11" spans="1:7">
      <c r="A11" s="60" t="s">
        <v>220</v>
      </c>
      <c r="B11" s="31" t="s">
        <v>183</v>
      </c>
      <c r="C11" s="73" t="s">
        <v>36</v>
      </c>
      <c r="D11" s="60">
        <v>13</v>
      </c>
      <c r="E11" s="74">
        <f t="shared" si="0"/>
        <v>2.7777777777777777</v>
      </c>
      <c r="F11" s="60">
        <v>13</v>
      </c>
      <c r="G11" s="74">
        <f t="shared" si="1"/>
        <v>4.4673539518900345</v>
      </c>
    </row>
    <row r="12" spans="1:7">
      <c r="A12" s="60" t="s">
        <v>179</v>
      </c>
      <c r="B12" s="31" t="s">
        <v>16</v>
      </c>
      <c r="C12" s="73" t="s">
        <v>36</v>
      </c>
      <c r="D12" s="60">
        <v>34</v>
      </c>
      <c r="E12" s="74">
        <f t="shared" si="0"/>
        <v>7.2649572649572658</v>
      </c>
      <c r="F12" s="60">
        <v>32</v>
      </c>
      <c r="G12" s="74">
        <f t="shared" si="1"/>
        <v>10.996563573883162</v>
      </c>
    </row>
    <row r="13" spans="1:7">
      <c r="A13" s="60" t="s">
        <v>132</v>
      </c>
      <c r="B13" s="31" t="s">
        <v>39</v>
      </c>
      <c r="C13" s="73" t="s">
        <v>36</v>
      </c>
      <c r="D13" s="60">
        <v>9</v>
      </c>
      <c r="E13" s="74">
        <f t="shared" si="0"/>
        <v>1.9230769230769231</v>
      </c>
      <c r="F13" s="60">
        <v>8</v>
      </c>
      <c r="G13" s="74">
        <f t="shared" si="1"/>
        <v>2.7491408934707904</v>
      </c>
    </row>
    <row r="14" spans="1:7">
      <c r="A14" s="60" t="s">
        <v>221</v>
      </c>
      <c r="B14" s="31" t="s">
        <v>184</v>
      </c>
      <c r="C14" s="73" t="s">
        <v>37</v>
      </c>
      <c r="D14" s="60">
        <v>18</v>
      </c>
      <c r="E14" s="74">
        <f t="shared" si="0"/>
        <v>3.8461538461538463</v>
      </c>
      <c r="F14" s="60">
        <v>11</v>
      </c>
      <c r="G14" s="74">
        <f t="shared" si="1"/>
        <v>3.7800687285223367</v>
      </c>
    </row>
    <row r="15" spans="1:7">
      <c r="A15" s="60" t="s">
        <v>222</v>
      </c>
      <c r="B15" s="31" t="s">
        <v>185</v>
      </c>
      <c r="C15" s="73" t="s">
        <v>37</v>
      </c>
      <c r="D15" s="60">
        <v>2</v>
      </c>
      <c r="E15" s="74">
        <f t="shared" si="0"/>
        <v>0.42735042735042739</v>
      </c>
      <c r="F15" s="60">
        <v>2</v>
      </c>
      <c r="G15" s="74">
        <f t="shared" si="1"/>
        <v>0.6872852233676976</v>
      </c>
    </row>
    <row r="16" spans="1:7">
      <c r="A16" s="60" t="s">
        <v>133</v>
      </c>
      <c r="B16" s="31" t="s">
        <v>20</v>
      </c>
      <c r="C16" s="73" t="s">
        <v>36</v>
      </c>
      <c r="D16" s="60">
        <v>6</v>
      </c>
      <c r="E16" s="74">
        <f t="shared" si="0"/>
        <v>1.2820512820512819</v>
      </c>
      <c r="F16" s="60">
        <v>4</v>
      </c>
      <c r="G16" s="74">
        <f t="shared" si="1"/>
        <v>1.3745704467353952</v>
      </c>
    </row>
    <row r="17" spans="1:7">
      <c r="A17" s="60" t="s">
        <v>142</v>
      </c>
      <c r="B17" s="31" t="s">
        <v>67</v>
      </c>
      <c r="C17" s="73" t="s">
        <v>36</v>
      </c>
      <c r="D17" s="60">
        <v>8</v>
      </c>
      <c r="E17" s="74">
        <f t="shared" si="0"/>
        <v>1.7094017094017095</v>
      </c>
      <c r="F17" s="60">
        <v>4</v>
      </c>
      <c r="G17" s="74">
        <f t="shared" si="1"/>
        <v>1.3745704467353952</v>
      </c>
    </row>
    <row r="18" spans="1:7">
      <c r="A18" s="60" t="s">
        <v>160</v>
      </c>
      <c r="B18" s="31" t="s">
        <v>191</v>
      </c>
      <c r="C18" s="73" t="s">
        <v>36</v>
      </c>
      <c r="D18" s="60">
        <v>7</v>
      </c>
      <c r="E18" s="74">
        <f t="shared" si="0"/>
        <v>1.4957264957264957</v>
      </c>
      <c r="F18" s="60">
        <v>3</v>
      </c>
      <c r="G18" s="74">
        <f t="shared" si="1"/>
        <v>1.0309278350515463</v>
      </c>
    </row>
    <row r="19" spans="1:7">
      <c r="A19" s="60" t="s">
        <v>164</v>
      </c>
      <c r="B19" s="31" t="s">
        <v>71</v>
      </c>
      <c r="C19" s="73" t="s">
        <v>36</v>
      </c>
      <c r="D19" s="60">
        <v>8</v>
      </c>
      <c r="E19" s="74">
        <f t="shared" si="0"/>
        <v>1.7094017094017095</v>
      </c>
      <c r="F19" s="60">
        <v>4</v>
      </c>
      <c r="G19" s="74">
        <f t="shared" si="1"/>
        <v>1.3745704467353952</v>
      </c>
    </row>
    <row r="20" spans="1:7">
      <c r="A20" s="60" t="s">
        <v>143</v>
      </c>
      <c r="B20" s="31" t="s">
        <v>192</v>
      </c>
      <c r="C20" s="73" t="s">
        <v>36</v>
      </c>
      <c r="D20" s="60">
        <v>1</v>
      </c>
      <c r="E20" s="74">
        <f t="shared" si="0"/>
        <v>0.21367521367521369</v>
      </c>
      <c r="F20" s="60">
        <v>0</v>
      </c>
      <c r="G20" s="74">
        <f t="shared" si="1"/>
        <v>0</v>
      </c>
    </row>
    <row r="21" spans="1:7">
      <c r="A21" s="60" t="s">
        <v>223</v>
      </c>
      <c r="B21" s="31" t="s">
        <v>193</v>
      </c>
      <c r="C21" s="73" t="s">
        <v>36</v>
      </c>
      <c r="D21" s="60">
        <v>11</v>
      </c>
      <c r="E21" s="74">
        <f t="shared" si="0"/>
        <v>2.3504273504273505</v>
      </c>
      <c r="F21" s="60">
        <v>3</v>
      </c>
      <c r="G21" s="74">
        <f t="shared" si="1"/>
        <v>1.0309278350515463</v>
      </c>
    </row>
    <row r="22" spans="1:7">
      <c r="A22" s="60" t="s">
        <v>224</v>
      </c>
      <c r="B22" s="31" t="s">
        <v>187</v>
      </c>
      <c r="C22" s="73" t="s">
        <v>36</v>
      </c>
      <c r="D22" s="60">
        <v>11</v>
      </c>
      <c r="E22" s="74">
        <f t="shared" si="0"/>
        <v>2.3504273504273505</v>
      </c>
      <c r="F22" s="60">
        <v>3</v>
      </c>
      <c r="G22" s="74">
        <f t="shared" si="1"/>
        <v>1.0309278350515463</v>
      </c>
    </row>
    <row r="23" spans="1:7">
      <c r="A23" s="60" t="s">
        <v>225</v>
      </c>
      <c r="B23" s="31" t="s">
        <v>189</v>
      </c>
      <c r="C23" s="73" t="s">
        <v>36</v>
      </c>
      <c r="D23" s="60">
        <v>11</v>
      </c>
      <c r="E23" s="74">
        <f t="shared" si="0"/>
        <v>2.3504273504273505</v>
      </c>
      <c r="F23" s="60">
        <v>6</v>
      </c>
      <c r="G23" s="74">
        <f t="shared" si="1"/>
        <v>2.0618556701030926</v>
      </c>
    </row>
    <row r="24" spans="1:7">
      <c r="A24" s="60" t="s">
        <v>226</v>
      </c>
      <c r="B24" s="31" t="s">
        <v>188</v>
      </c>
      <c r="C24" s="73" t="s">
        <v>36</v>
      </c>
      <c r="D24" s="60">
        <v>14</v>
      </c>
      <c r="E24" s="74">
        <f t="shared" si="0"/>
        <v>2.9914529914529915</v>
      </c>
      <c r="F24" s="60">
        <v>4</v>
      </c>
      <c r="G24" s="74">
        <f t="shared" si="1"/>
        <v>1.3745704467353952</v>
      </c>
    </row>
    <row r="25" spans="1:7">
      <c r="A25" s="60" t="s">
        <v>227</v>
      </c>
      <c r="B25" s="31" t="s">
        <v>190</v>
      </c>
      <c r="C25" s="73" t="s">
        <v>36</v>
      </c>
      <c r="D25" s="60">
        <v>10</v>
      </c>
      <c r="E25" s="74">
        <f t="shared" si="0"/>
        <v>2.1367521367521367</v>
      </c>
      <c r="F25" s="60">
        <v>4</v>
      </c>
      <c r="G25" s="74">
        <f t="shared" si="1"/>
        <v>1.3745704467353952</v>
      </c>
    </row>
    <row r="26" spans="1:7">
      <c r="A26" s="60" t="s">
        <v>228</v>
      </c>
      <c r="B26" s="31" t="s">
        <v>186</v>
      </c>
      <c r="C26" s="73" t="s">
        <v>36</v>
      </c>
      <c r="D26" s="60">
        <v>10</v>
      </c>
      <c r="E26" s="74">
        <f t="shared" si="0"/>
        <v>2.1367521367521367</v>
      </c>
      <c r="F26" s="60">
        <v>1</v>
      </c>
      <c r="G26" s="74">
        <f t="shared" si="1"/>
        <v>0.3436426116838488</v>
      </c>
    </row>
    <row r="27" spans="1:7">
      <c r="A27" s="60" t="s">
        <v>145</v>
      </c>
      <c r="B27" s="31" t="s">
        <v>194</v>
      </c>
      <c r="C27" s="73" t="s">
        <v>37</v>
      </c>
      <c r="D27" s="60">
        <v>3</v>
      </c>
      <c r="E27" s="74">
        <f t="shared" si="0"/>
        <v>0.64102564102564097</v>
      </c>
      <c r="F27" s="60">
        <v>3</v>
      </c>
      <c r="G27" s="74">
        <f t="shared" si="1"/>
        <v>1.0309278350515463</v>
      </c>
    </row>
    <row r="28" spans="1:7">
      <c r="A28" s="60" t="s">
        <v>146</v>
      </c>
      <c r="B28" s="31" t="s">
        <v>23</v>
      </c>
      <c r="C28" s="73" t="s">
        <v>37</v>
      </c>
      <c r="D28" s="60">
        <v>30</v>
      </c>
      <c r="E28" s="74">
        <f t="shared" si="0"/>
        <v>6.4102564102564097</v>
      </c>
      <c r="F28" s="60">
        <v>18</v>
      </c>
      <c r="G28" s="74">
        <f t="shared" si="1"/>
        <v>6.1855670103092786</v>
      </c>
    </row>
    <row r="29" spans="1:7">
      <c r="A29" s="60" t="s">
        <v>147</v>
      </c>
      <c r="B29" s="69" t="s">
        <v>28</v>
      </c>
      <c r="C29" s="73" t="s">
        <v>37</v>
      </c>
      <c r="D29" s="60">
        <v>9</v>
      </c>
      <c r="E29" s="74">
        <f t="shared" si="0"/>
        <v>1.9230769230769231</v>
      </c>
      <c r="F29" s="60">
        <v>1</v>
      </c>
      <c r="G29" s="74">
        <f t="shared" si="1"/>
        <v>0.3436426116838488</v>
      </c>
    </row>
    <row r="30" spans="1:7">
      <c r="A30" s="60" t="s">
        <v>148</v>
      </c>
      <c r="B30" s="31" t="s">
        <v>30</v>
      </c>
      <c r="C30" s="73" t="s">
        <v>37</v>
      </c>
      <c r="D30" s="60">
        <v>20</v>
      </c>
      <c r="E30" s="74">
        <f t="shared" si="0"/>
        <v>4.2735042735042734</v>
      </c>
      <c r="F30" s="60">
        <v>0</v>
      </c>
      <c r="G30" s="74">
        <f t="shared" si="1"/>
        <v>0</v>
      </c>
    </row>
    <row r="31" spans="1:7">
      <c r="A31" s="60" t="s">
        <v>150</v>
      </c>
      <c r="B31" s="31" t="s">
        <v>29</v>
      </c>
      <c r="C31" s="73" t="s">
        <v>37</v>
      </c>
      <c r="D31" s="60">
        <v>11</v>
      </c>
      <c r="E31" s="74">
        <f t="shared" si="0"/>
        <v>2.3504273504273505</v>
      </c>
      <c r="F31" s="60">
        <v>4</v>
      </c>
      <c r="G31" s="74">
        <f t="shared" si="1"/>
        <v>1.3745704467353952</v>
      </c>
    </row>
    <row r="32" spans="1:7">
      <c r="A32" s="60" t="s">
        <v>151</v>
      </c>
      <c r="B32" s="31" t="s">
        <v>32</v>
      </c>
      <c r="C32" s="73" t="s">
        <v>37</v>
      </c>
      <c r="D32" s="60">
        <v>5</v>
      </c>
      <c r="E32" s="74">
        <f t="shared" si="0"/>
        <v>1.0683760683760684</v>
      </c>
      <c r="F32" s="60">
        <v>3</v>
      </c>
      <c r="G32" s="74">
        <f t="shared" si="1"/>
        <v>1.0309278350515463</v>
      </c>
    </row>
    <row r="33" spans="1:7">
      <c r="A33" s="60" t="s">
        <v>5</v>
      </c>
      <c r="B33" s="31" t="s">
        <v>24</v>
      </c>
      <c r="C33" s="73" t="s">
        <v>37</v>
      </c>
      <c r="D33" s="60">
        <v>32</v>
      </c>
      <c r="E33" s="74">
        <f t="shared" si="0"/>
        <v>6.8376068376068382</v>
      </c>
      <c r="F33" s="60">
        <v>18</v>
      </c>
      <c r="G33" s="74">
        <f t="shared" si="1"/>
        <v>6.1855670103092786</v>
      </c>
    </row>
    <row r="34" spans="1:7">
      <c r="A34" s="60" t="s">
        <v>6</v>
      </c>
      <c r="B34" s="31" t="s">
        <v>25</v>
      </c>
      <c r="C34" s="73" t="s">
        <v>37</v>
      </c>
      <c r="D34" s="60">
        <v>5</v>
      </c>
      <c r="E34" s="74">
        <f t="shared" si="0"/>
        <v>1.0683760683760684</v>
      </c>
      <c r="F34" s="60">
        <v>5</v>
      </c>
      <c r="G34" s="74">
        <f t="shared" si="1"/>
        <v>1.7182130584192441</v>
      </c>
    </row>
    <row r="35" spans="1:7">
      <c r="A35" s="81" t="s">
        <v>7</v>
      </c>
      <c r="B35" s="36"/>
      <c r="C35" s="36"/>
      <c r="D35" s="36">
        <f>SUM(D3:D34)</f>
        <v>468</v>
      </c>
      <c r="E35" s="36">
        <f>SUM(E3:E34)</f>
        <v>100</v>
      </c>
      <c r="F35" s="36">
        <f>SUM(F3:F34)</f>
        <v>291</v>
      </c>
      <c r="G35" s="36">
        <f>SUM(G3:G34)</f>
        <v>99.999999999999957</v>
      </c>
    </row>
    <row r="36" spans="1:7">
      <c r="A36" s="66" t="s">
        <v>72</v>
      </c>
      <c r="B36" s="66"/>
      <c r="C36" s="66"/>
      <c r="D36" s="66"/>
      <c r="E36" s="66"/>
      <c r="F36" s="66"/>
      <c r="G36" s="66"/>
    </row>
    <row r="38" spans="1:7">
      <c r="A38" s="19"/>
      <c r="B38" s="20"/>
      <c r="C38" s="75"/>
    </row>
    <row r="39" spans="1:7">
      <c r="A39" s="19"/>
      <c r="B39" s="20"/>
      <c r="C39" s="75"/>
    </row>
    <row r="40" spans="1:7">
      <c r="A40" s="19"/>
      <c r="B40" s="20"/>
      <c r="C40" s="76"/>
    </row>
    <row r="41" spans="1:7">
      <c r="A41" s="19"/>
      <c r="B41" s="27" t="s">
        <v>37</v>
      </c>
      <c r="C41" s="76">
        <f>COUNTIF(C3:C33, "Meio")</f>
        <v>11</v>
      </c>
    </row>
    <row r="42" spans="1:7">
      <c r="B42" t="s">
        <v>36</v>
      </c>
      <c r="C42" s="76">
        <f>COUNTIF(C3:C33, "Fim")</f>
        <v>20</v>
      </c>
    </row>
    <row r="43" spans="1:7">
      <c r="C43" s="75"/>
    </row>
    <row r="44" spans="1:7">
      <c r="C44" s="75"/>
    </row>
  </sheetData>
  <mergeCells count="1">
    <mergeCell ref="A1:G1"/>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dimension ref="A1:G43"/>
  <sheetViews>
    <sheetView tabSelected="1" workbookViewId="0">
      <selection activeCell="A11" sqref="A11"/>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12.28515625" customWidth="1"/>
    <col min="10" max="10" width="23.7109375" customWidth="1"/>
  </cols>
  <sheetData>
    <row r="1" spans="1:7" ht="18.75">
      <c r="A1" s="99" t="s">
        <v>64</v>
      </c>
      <c r="B1" s="104"/>
      <c r="C1" s="104"/>
      <c r="D1" s="104"/>
      <c r="E1" s="104"/>
      <c r="F1" s="104"/>
      <c r="G1" s="104"/>
    </row>
    <row r="2" spans="1:7" ht="22.5">
      <c r="A2" s="71" t="s">
        <v>0</v>
      </c>
      <c r="B2" s="80" t="s">
        <v>26</v>
      </c>
      <c r="C2" s="80" t="s">
        <v>214</v>
      </c>
      <c r="D2" s="80" t="s">
        <v>209</v>
      </c>
      <c r="E2" s="80" t="s">
        <v>210</v>
      </c>
      <c r="F2" s="80" t="s">
        <v>213</v>
      </c>
      <c r="G2" s="80" t="s">
        <v>212</v>
      </c>
    </row>
    <row r="3" spans="1:7">
      <c r="A3" s="60" t="s">
        <v>124</v>
      </c>
      <c r="B3" s="31" t="s">
        <v>12</v>
      </c>
      <c r="C3" s="72" t="s">
        <v>37</v>
      </c>
      <c r="D3" s="60">
        <v>32</v>
      </c>
      <c r="E3" s="74">
        <f>D3/$D$34*100</f>
        <v>6.8376068376068382</v>
      </c>
      <c r="F3" s="60">
        <v>15</v>
      </c>
      <c r="G3" s="74">
        <f>F3/$F$34*100</f>
        <v>5.1546391752577314</v>
      </c>
    </row>
    <row r="4" spans="1:7">
      <c r="A4" s="60" t="s">
        <v>53</v>
      </c>
      <c r="B4" s="31" t="s">
        <v>13</v>
      </c>
      <c r="C4" s="73" t="s">
        <v>36</v>
      </c>
      <c r="D4" s="60">
        <v>17</v>
      </c>
      <c r="E4" s="74">
        <f>D4/$D$34*100</f>
        <v>3.6324786324786329</v>
      </c>
      <c r="F4" s="60">
        <v>15</v>
      </c>
      <c r="G4" s="74">
        <f>F4/$F$34*100</f>
        <v>5.1546391752577314</v>
      </c>
    </row>
    <row r="5" spans="1:7">
      <c r="A5" s="60" t="s">
        <v>216</v>
      </c>
      <c r="B5" s="31" t="s">
        <v>15</v>
      </c>
      <c r="C5" s="73" t="s">
        <v>36</v>
      </c>
      <c r="D5" s="60">
        <v>29</v>
      </c>
      <c r="E5" s="74">
        <f>D5/$D$34*100</f>
        <v>6.1965811965811968</v>
      </c>
      <c r="F5" s="60">
        <v>25</v>
      </c>
      <c r="G5" s="74">
        <f>F5/$F$34*100</f>
        <v>8.5910652920962196</v>
      </c>
    </row>
    <row r="6" spans="1:7">
      <c r="A6" s="60" t="s">
        <v>217</v>
      </c>
      <c r="B6" s="31" t="s">
        <v>180</v>
      </c>
      <c r="C6" s="73" t="s">
        <v>36</v>
      </c>
      <c r="D6" s="60">
        <v>45</v>
      </c>
      <c r="E6" s="74">
        <f>D6/$D$34*100</f>
        <v>9.6153846153846168</v>
      </c>
      <c r="F6" s="60">
        <v>42</v>
      </c>
      <c r="G6" s="74">
        <f>F6/$F$34*100</f>
        <v>14.432989690721648</v>
      </c>
    </row>
    <row r="7" spans="1:7">
      <c r="A7" s="60" t="s">
        <v>218</v>
      </c>
      <c r="B7" s="31" t="s">
        <v>181</v>
      </c>
      <c r="C7" s="73" t="s">
        <v>36</v>
      </c>
      <c r="D7" s="60">
        <v>17</v>
      </c>
      <c r="E7" s="74">
        <f>D7/$D$34*100</f>
        <v>3.6324786324786329</v>
      </c>
      <c r="F7" s="60">
        <v>15</v>
      </c>
      <c r="G7" s="74">
        <f>F7/$F$34*100</f>
        <v>5.1546391752577314</v>
      </c>
    </row>
    <row r="8" spans="1:7">
      <c r="A8" s="60" t="s">
        <v>219</v>
      </c>
      <c r="B8" s="31" t="s">
        <v>182</v>
      </c>
      <c r="C8" s="73" t="s">
        <v>36</v>
      </c>
      <c r="D8" s="60">
        <v>15</v>
      </c>
      <c r="E8" s="74">
        <f>D8/$D$34*100</f>
        <v>3.2051282051282048</v>
      </c>
      <c r="F8" s="60">
        <v>15</v>
      </c>
      <c r="G8" s="74">
        <f>F8/$F$34*100</f>
        <v>5.1546391752577314</v>
      </c>
    </row>
    <row r="9" spans="1:7">
      <c r="A9" s="60" t="s">
        <v>129</v>
      </c>
      <c r="B9" s="31" t="s">
        <v>34</v>
      </c>
      <c r="C9" s="73" t="s">
        <v>37</v>
      </c>
      <c r="D9" s="60">
        <v>24</v>
      </c>
      <c r="E9" s="74">
        <f>D9/$D$34*100</f>
        <v>5.1282051282051277</v>
      </c>
      <c r="F9" s="60">
        <v>9</v>
      </c>
      <c r="G9" s="74">
        <f>F9/$F$34*100</f>
        <v>3.0927835051546393</v>
      </c>
    </row>
    <row r="10" spans="1:7">
      <c r="A10" s="60" t="s">
        <v>220</v>
      </c>
      <c r="B10" s="31" t="s">
        <v>183</v>
      </c>
      <c r="C10" s="73" t="s">
        <v>36</v>
      </c>
      <c r="D10" s="60">
        <v>16</v>
      </c>
      <c r="E10" s="74">
        <f>D10/$D$34*100</f>
        <v>3.4188034188034191</v>
      </c>
      <c r="F10" s="60">
        <v>16</v>
      </c>
      <c r="G10" s="74">
        <f>F10/$F$34*100</f>
        <v>5.4982817869415808</v>
      </c>
    </row>
    <row r="11" spans="1:7">
      <c r="A11" s="60" t="s">
        <v>179</v>
      </c>
      <c r="B11" s="31" t="s">
        <v>16</v>
      </c>
      <c r="C11" s="73" t="s">
        <v>36</v>
      </c>
      <c r="D11" s="60">
        <v>34</v>
      </c>
      <c r="E11" s="74">
        <f>D11/$D$34*100</f>
        <v>7.2649572649572658</v>
      </c>
      <c r="F11" s="60">
        <v>32</v>
      </c>
      <c r="G11" s="74">
        <f>F11/$F$34*100</f>
        <v>10.996563573883162</v>
      </c>
    </row>
    <row r="12" spans="1:7">
      <c r="A12" s="60" t="s">
        <v>132</v>
      </c>
      <c r="B12" s="31" t="s">
        <v>39</v>
      </c>
      <c r="C12" s="73" t="s">
        <v>36</v>
      </c>
      <c r="D12" s="60">
        <v>9</v>
      </c>
      <c r="E12" s="74">
        <f>D12/$D$34*100</f>
        <v>1.9230769230769231</v>
      </c>
      <c r="F12" s="60">
        <v>8</v>
      </c>
      <c r="G12" s="74">
        <f>F12/$F$34*100</f>
        <v>2.7491408934707904</v>
      </c>
    </row>
    <row r="13" spans="1:7">
      <c r="A13" s="60" t="s">
        <v>221</v>
      </c>
      <c r="B13" s="31" t="s">
        <v>184</v>
      </c>
      <c r="C13" s="73" t="s">
        <v>37</v>
      </c>
      <c r="D13" s="60">
        <v>15</v>
      </c>
      <c r="E13" s="74">
        <f>D13/$D$34*100</f>
        <v>3.2051282051282048</v>
      </c>
      <c r="F13" s="60">
        <v>8</v>
      </c>
      <c r="G13" s="74">
        <f>F13/$F$34*100</f>
        <v>2.7491408934707904</v>
      </c>
    </row>
    <row r="14" spans="1:7">
      <c r="A14" s="60" t="s">
        <v>222</v>
      </c>
      <c r="B14" s="31" t="s">
        <v>185</v>
      </c>
      <c r="C14" s="73" t="s">
        <v>37</v>
      </c>
      <c r="D14" s="60">
        <v>2</v>
      </c>
      <c r="E14" s="74">
        <f>D14/$D$34*100</f>
        <v>0.42735042735042739</v>
      </c>
      <c r="F14" s="60">
        <v>2</v>
      </c>
      <c r="G14" s="74">
        <f>F14/$F$34*100</f>
        <v>0.6872852233676976</v>
      </c>
    </row>
    <row r="15" spans="1:7">
      <c r="A15" s="60" t="s">
        <v>133</v>
      </c>
      <c r="B15" s="31" t="s">
        <v>20</v>
      </c>
      <c r="C15" s="73" t="s">
        <v>36</v>
      </c>
      <c r="D15" s="60">
        <v>7</v>
      </c>
      <c r="E15" s="74">
        <f>D15/$D$34*100</f>
        <v>1.4957264957264957</v>
      </c>
      <c r="F15" s="60">
        <v>5</v>
      </c>
      <c r="G15" s="74">
        <f>F15/$F$34*100</f>
        <v>1.7182130584192441</v>
      </c>
    </row>
    <row r="16" spans="1:7">
      <c r="A16" s="60" t="s">
        <v>142</v>
      </c>
      <c r="B16" s="31" t="s">
        <v>67</v>
      </c>
      <c r="C16" s="73" t="s">
        <v>36</v>
      </c>
      <c r="D16" s="60">
        <v>8</v>
      </c>
      <c r="E16" s="74">
        <f>D16/$D$34*100</f>
        <v>1.7094017094017095</v>
      </c>
      <c r="F16" s="60">
        <v>4</v>
      </c>
      <c r="G16" s="74">
        <f>F16/$F$34*100</f>
        <v>1.3745704467353952</v>
      </c>
    </row>
    <row r="17" spans="1:7">
      <c r="A17" s="60" t="s">
        <v>160</v>
      </c>
      <c r="B17" s="31" t="s">
        <v>191</v>
      </c>
      <c r="C17" s="73" t="s">
        <v>36</v>
      </c>
      <c r="D17" s="60">
        <v>7</v>
      </c>
      <c r="E17" s="74">
        <f>D17/$D$34*100</f>
        <v>1.4957264957264957</v>
      </c>
      <c r="F17" s="60">
        <v>3</v>
      </c>
      <c r="G17" s="74">
        <f>F17/$F$34*100</f>
        <v>1.0309278350515463</v>
      </c>
    </row>
    <row r="18" spans="1:7">
      <c r="A18" s="60" t="s">
        <v>164</v>
      </c>
      <c r="B18" s="31" t="s">
        <v>71</v>
      </c>
      <c r="C18" s="73" t="s">
        <v>36</v>
      </c>
      <c r="D18" s="60">
        <v>8</v>
      </c>
      <c r="E18" s="74">
        <f>D18/$D$34*100</f>
        <v>1.7094017094017095</v>
      </c>
      <c r="F18" s="60">
        <v>4</v>
      </c>
      <c r="G18" s="74">
        <f>F18/$F$34*100</f>
        <v>1.3745704467353952</v>
      </c>
    </row>
    <row r="19" spans="1:7">
      <c r="A19" s="60" t="s">
        <v>143</v>
      </c>
      <c r="B19" s="31" t="s">
        <v>192</v>
      </c>
      <c r="C19" s="73" t="s">
        <v>36</v>
      </c>
      <c r="D19" s="60">
        <v>1</v>
      </c>
      <c r="E19" s="74">
        <f>D19/$D$34*100</f>
        <v>0.21367521367521369</v>
      </c>
      <c r="F19" s="60">
        <v>0</v>
      </c>
      <c r="G19" s="74">
        <f>F19/$F$34*100</f>
        <v>0</v>
      </c>
    </row>
    <row r="20" spans="1:7">
      <c r="A20" s="60" t="s">
        <v>223</v>
      </c>
      <c r="B20" s="31" t="s">
        <v>193</v>
      </c>
      <c r="C20" s="73" t="s">
        <v>36</v>
      </c>
      <c r="D20" s="60">
        <v>11</v>
      </c>
      <c r="E20" s="74">
        <f>D20/$D$34*100</f>
        <v>2.3504273504273505</v>
      </c>
      <c r="F20" s="60">
        <v>3</v>
      </c>
      <c r="G20" s="74">
        <f>F20/$F$34*100</f>
        <v>1.0309278350515463</v>
      </c>
    </row>
    <row r="21" spans="1:7">
      <c r="A21" s="60" t="s">
        <v>224</v>
      </c>
      <c r="B21" s="31" t="s">
        <v>187</v>
      </c>
      <c r="C21" s="73" t="s">
        <v>36</v>
      </c>
      <c r="D21" s="60">
        <v>11</v>
      </c>
      <c r="E21" s="74">
        <f>D21/$D$34*100</f>
        <v>2.3504273504273505</v>
      </c>
      <c r="F21" s="60">
        <v>3</v>
      </c>
      <c r="G21" s="74">
        <f>F21/$F$34*100</f>
        <v>1.0309278350515463</v>
      </c>
    </row>
    <row r="22" spans="1:7">
      <c r="A22" s="60" t="s">
        <v>225</v>
      </c>
      <c r="B22" s="31" t="s">
        <v>189</v>
      </c>
      <c r="C22" s="73" t="s">
        <v>36</v>
      </c>
      <c r="D22" s="60">
        <v>11</v>
      </c>
      <c r="E22" s="74">
        <f>D22/$D$34*100</f>
        <v>2.3504273504273505</v>
      </c>
      <c r="F22" s="60">
        <v>6</v>
      </c>
      <c r="G22" s="74">
        <f>F22/$F$34*100</f>
        <v>2.0618556701030926</v>
      </c>
    </row>
    <row r="23" spans="1:7">
      <c r="A23" s="60" t="s">
        <v>226</v>
      </c>
      <c r="B23" s="31" t="s">
        <v>188</v>
      </c>
      <c r="C23" s="73" t="s">
        <v>36</v>
      </c>
      <c r="D23" s="60">
        <v>14</v>
      </c>
      <c r="E23" s="74">
        <f>D23/$D$34*100</f>
        <v>2.9914529914529915</v>
      </c>
      <c r="F23" s="60">
        <v>4</v>
      </c>
      <c r="G23" s="74">
        <f>F23/$F$34*100</f>
        <v>1.3745704467353952</v>
      </c>
    </row>
    <row r="24" spans="1:7">
      <c r="A24" s="60" t="s">
        <v>227</v>
      </c>
      <c r="B24" s="31" t="s">
        <v>190</v>
      </c>
      <c r="C24" s="73" t="s">
        <v>36</v>
      </c>
      <c r="D24" s="60">
        <v>10</v>
      </c>
      <c r="E24" s="74">
        <f>D24/$D$34*100</f>
        <v>2.1367521367521367</v>
      </c>
      <c r="F24" s="60">
        <v>4</v>
      </c>
      <c r="G24" s="74">
        <f>F24/$F$34*100</f>
        <v>1.3745704467353952</v>
      </c>
    </row>
    <row r="25" spans="1:7">
      <c r="A25" s="60" t="s">
        <v>228</v>
      </c>
      <c r="B25" s="31" t="s">
        <v>186</v>
      </c>
      <c r="C25" s="73" t="s">
        <v>36</v>
      </c>
      <c r="D25" s="60">
        <v>10</v>
      </c>
      <c r="E25" s="74">
        <f>D25/$D$34*100</f>
        <v>2.1367521367521367</v>
      </c>
      <c r="F25" s="60">
        <v>1</v>
      </c>
      <c r="G25" s="74">
        <f>F25/$F$34*100</f>
        <v>0.3436426116838488</v>
      </c>
    </row>
    <row r="26" spans="1:7">
      <c r="A26" s="60" t="s">
        <v>145</v>
      </c>
      <c r="B26" s="31" t="s">
        <v>194</v>
      </c>
      <c r="C26" s="73" t="s">
        <v>37</v>
      </c>
      <c r="D26" s="60">
        <v>3</v>
      </c>
      <c r="E26" s="74">
        <f>D26/$D$34*100</f>
        <v>0.64102564102564097</v>
      </c>
      <c r="F26" s="60">
        <v>3</v>
      </c>
      <c r="G26" s="74">
        <f>F26/$F$34*100</f>
        <v>1.0309278350515463</v>
      </c>
    </row>
    <row r="27" spans="1:7">
      <c r="A27" s="60" t="s">
        <v>146</v>
      </c>
      <c r="B27" s="31" t="s">
        <v>23</v>
      </c>
      <c r="C27" s="73" t="s">
        <v>37</v>
      </c>
      <c r="D27" s="60">
        <v>30</v>
      </c>
      <c r="E27" s="74">
        <f>D27/$D$34*100</f>
        <v>6.4102564102564097</v>
      </c>
      <c r="F27" s="60">
        <v>18</v>
      </c>
      <c r="G27" s="74">
        <f>F27/$F$34*100</f>
        <v>6.1855670103092786</v>
      </c>
    </row>
    <row r="28" spans="1:7">
      <c r="A28" s="60" t="s">
        <v>147</v>
      </c>
      <c r="B28" s="69" t="s">
        <v>28</v>
      </c>
      <c r="C28" s="73" t="s">
        <v>37</v>
      </c>
      <c r="D28" s="60">
        <v>9</v>
      </c>
      <c r="E28" s="74">
        <f>D28/$D$34*100</f>
        <v>1.9230769230769231</v>
      </c>
      <c r="F28" s="60">
        <v>1</v>
      </c>
      <c r="G28" s="74">
        <f>F28/$F$34*100</f>
        <v>0.3436426116838488</v>
      </c>
    </row>
    <row r="29" spans="1:7">
      <c r="A29" s="60" t="s">
        <v>148</v>
      </c>
      <c r="B29" s="31" t="s">
        <v>30</v>
      </c>
      <c r="C29" s="73" t="s">
        <v>37</v>
      </c>
      <c r="D29" s="60">
        <v>20</v>
      </c>
      <c r="E29" s="74">
        <f>D29/$D$34*100</f>
        <v>4.2735042735042734</v>
      </c>
      <c r="F29" s="60">
        <v>0</v>
      </c>
      <c r="G29" s="74">
        <f>F29/$F$34*100</f>
        <v>0</v>
      </c>
    </row>
    <row r="30" spans="1:7">
      <c r="A30" s="60" t="s">
        <v>150</v>
      </c>
      <c r="B30" s="31" t="s">
        <v>29</v>
      </c>
      <c r="C30" s="73" t="s">
        <v>37</v>
      </c>
      <c r="D30" s="60">
        <v>11</v>
      </c>
      <c r="E30" s="74">
        <f>D30/$D$34*100</f>
        <v>2.3504273504273505</v>
      </c>
      <c r="F30" s="60">
        <v>4</v>
      </c>
      <c r="G30" s="74">
        <f>F30/$F$34*100</f>
        <v>1.3745704467353952</v>
      </c>
    </row>
    <row r="31" spans="1:7">
      <c r="A31" s="60" t="s">
        <v>151</v>
      </c>
      <c r="B31" s="31" t="s">
        <v>32</v>
      </c>
      <c r="C31" s="73" t="s">
        <v>37</v>
      </c>
      <c r="D31" s="60">
        <v>5</v>
      </c>
      <c r="E31" s="74">
        <f>D31/$D$34*100</f>
        <v>1.0683760683760684</v>
      </c>
      <c r="F31" s="60">
        <v>3</v>
      </c>
      <c r="G31" s="74">
        <f>F31/$F$34*100</f>
        <v>1.0309278350515463</v>
      </c>
    </row>
    <row r="32" spans="1:7">
      <c r="A32" s="60" t="s">
        <v>5</v>
      </c>
      <c r="B32" s="31" t="s">
        <v>24</v>
      </c>
      <c r="C32" s="73" t="s">
        <v>37</v>
      </c>
      <c r="D32" s="60">
        <v>32</v>
      </c>
      <c r="E32" s="74">
        <f>D32/$D$34*100</f>
        <v>6.8376068376068382</v>
      </c>
      <c r="F32" s="60">
        <v>18</v>
      </c>
      <c r="G32" s="74">
        <f>F32/$F$34*100</f>
        <v>6.1855670103092786</v>
      </c>
    </row>
    <row r="33" spans="1:7">
      <c r="A33" s="60" t="s">
        <v>6</v>
      </c>
      <c r="B33" s="31" t="s">
        <v>25</v>
      </c>
      <c r="C33" s="73" t="s">
        <v>37</v>
      </c>
      <c r="D33" s="60">
        <v>5</v>
      </c>
      <c r="E33" s="74">
        <f>D33/$D$34*100</f>
        <v>1.0683760683760684</v>
      </c>
      <c r="F33" s="60">
        <v>5</v>
      </c>
      <c r="G33" s="74">
        <f>F33/$F$34*100</f>
        <v>1.7182130584192441</v>
      </c>
    </row>
    <row r="34" spans="1:7">
      <c r="A34" s="81" t="s">
        <v>7</v>
      </c>
      <c r="B34" s="36"/>
      <c r="C34" s="36"/>
      <c r="D34" s="36">
        <f>SUM(D3:D33)</f>
        <v>468</v>
      </c>
      <c r="E34" s="36">
        <f>SUM(E3:E33)</f>
        <v>100</v>
      </c>
      <c r="F34" s="36">
        <f>SUM(F3:F33)</f>
        <v>291</v>
      </c>
      <c r="G34" s="36">
        <f>SUM(G3:G33)</f>
        <v>99.999999999999957</v>
      </c>
    </row>
    <row r="35" spans="1:7">
      <c r="A35" s="66" t="s">
        <v>72</v>
      </c>
      <c r="B35" s="66"/>
      <c r="C35" s="66"/>
      <c r="D35" s="66"/>
      <c r="E35" s="66"/>
      <c r="F35" s="66"/>
      <c r="G35" s="66"/>
    </row>
    <row r="37" spans="1:7">
      <c r="A37" s="19"/>
      <c r="B37" s="20"/>
      <c r="C37" s="75"/>
    </row>
    <row r="38" spans="1:7">
      <c r="A38" s="19"/>
      <c r="B38" s="20"/>
      <c r="C38" s="75"/>
    </row>
    <row r="39" spans="1:7">
      <c r="A39" s="19"/>
      <c r="B39" s="20"/>
      <c r="C39" s="76"/>
    </row>
    <row r="40" spans="1:7">
      <c r="A40" s="19"/>
      <c r="B40" s="27" t="s">
        <v>37</v>
      </c>
      <c r="C40" s="76">
        <f>SUMIF(C3:C33, "=meio", D3:D33)</f>
        <v>188</v>
      </c>
    </row>
    <row r="41" spans="1:7">
      <c r="B41" t="s">
        <v>36</v>
      </c>
      <c r="C41" s="76">
        <f>SUMIF(C3:C33, "=fim", D3:D33)</f>
        <v>280</v>
      </c>
    </row>
    <row r="42" spans="1:7">
      <c r="C42" s="75"/>
    </row>
    <row r="43" spans="1:7">
      <c r="C43" s="75"/>
    </row>
  </sheetData>
  <mergeCells count="1">
    <mergeCell ref="A1:G1"/>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JANEIRO</vt:lpstr>
      <vt:lpstr>FEVEREIRO</vt:lpstr>
      <vt:lpstr>MARÇO</vt:lpstr>
      <vt:lpstr>ABRIL</vt:lpstr>
      <vt:lpstr>MAIO</vt:lpstr>
      <vt:lpstr>JUNHO</vt:lpstr>
      <vt:lpstr>JULHO</vt:lpstr>
      <vt:lpstr>AGOSTO</vt:lpstr>
      <vt:lpstr>SETEMBRO</vt:lpstr>
      <vt:lpstr>OUTUBRO</vt:lpstr>
      <vt:lpstr>NOVEMBRO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2019-04-12T17:16:28Z</cp:lastPrinted>
  <dcterms:created xsi:type="dcterms:W3CDTF">2013-04-15T20:33:19Z</dcterms:created>
  <dcterms:modified xsi:type="dcterms:W3CDTF">2019-12-18T17:08:24Z</dcterms:modified>
</cp:coreProperties>
</file>