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8" i="1"/>
  <c r="K130"/>
  <c r="I118"/>
  <c r="I119"/>
  <c r="I122"/>
  <c r="I123"/>
  <c r="I124"/>
  <c r="I127"/>
  <c r="I128"/>
  <c r="I130"/>
  <c r="I116"/>
  <c r="L132"/>
  <c r="M120" s="1"/>
  <c r="J132"/>
  <c r="K124" s="1"/>
  <c r="H132"/>
  <c r="I117" s="1"/>
  <c r="C132"/>
  <c r="D132"/>
  <c r="E132"/>
  <c r="F132"/>
  <c r="G132"/>
  <c r="B132"/>
  <c r="D16" i="4"/>
  <c r="M81" i="1"/>
  <c r="M82"/>
  <c r="M88"/>
  <c r="K77"/>
  <c r="J89"/>
  <c r="K79" s="1"/>
  <c r="L89"/>
  <c r="M79" s="1"/>
  <c r="H89"/>
  <c r="I79" s="1"/>
  <c r="I62"/>
  <c r="I67"/>
  <c r="L73"/>
  <c r="M64" s="1"/>
  <c r="L112"/>
  <c r="M96" s="1"/>
  <c r="J112"/>
  <c r="K96" s="1"/>
  <c r="H112"/>
  <c r="I94" s="1"/>
  <c r="E112"/>
  <c r="F112"/>
  <c r="G112"/>
  <c r="D112"/>
  <c r="C112"/>
  <c r="B112"/>
  <c r="G89"/>
  <c r="F89"/>
  <c r="E89"/>
  <c r="D89"/>
  <c r="C89"/>
  <c r="B89"/>
  <c r="C23" i="4"/>
  <c r="C22"/>
  <c r="D17"/>
  <c r="D18"/>
  <c r="D19"/>
  <c r="D20"/>
  <c r="D21"/>
  <c r="D14"/>
  <c r="D15"/>
  <c r="M65" i="1"/>
  <c r="J73"/>
  <c r="K61" s="1"/>
  <c r="H73"/>
  <c r="I61" s="1"/>
  <c r="E73"/>
  <c r="F73"/>
  <c r="G73"/>
  <c r="B73"/>
  <c r="C73"/>
  <c r="D73"/>
  <c r="K80" l="1"/>
  <c r="I70"/>
  <c r="K81"/>
  <c r="M85"/>
  <c r="K122"/>
  <c r="K88"/>
  <c r="M86"/>
  <c r="M80"/>
  <c r="I131"/>
  <c r="I126"/>
  <c r="I120"/>
  <c r="K126"/>
  <c r="M130"/>
  <c r="M122"/>
  <c r="M118"/>
  <c r="K62"/>
  <c r="K131"/>
  <c r="K127"/>
  <c r="K123"/>
  <c r="M131"/>
  <c r="M127"/>
  <c r="M123"/>
  <c r="M119"/>
  <c r="K66"/>
  <c r="I63"/>
  <c r="K84"/>
  <c r="K128"/>
  <c r="K120"/>
  <c r="K72"/>
  <c r="K106"/>
  <c r="I66"/>
  <c r="K85"/>
  <c r="M77"/>
  <c r="M84"/>
  <c r="M78"/>
  <c r="I129"/>
  <c r="I125"/>
  <c r="I121"/>
  <c r="K129"/>
  <c r="K125"/>
  <c r="K121"/>
  <c r="K117"/>
  <c r="M129"/>
  <c r="M125"/>
  <c r="M121"/>
  <c r="M132" s="1"/>
  <c r="M117"/>
  <c r="M126"/>
  <c r="K119"/>
  <c r="I72"/>
  <c r="K116"/>
  <c r="M116"/>
  <c r="M128"/>
  <c r="M124"/>
  <c r="I104"/>
  <c r="I88"/>
  <c r="I84"/>
  <c r="I80"/>
  <c r="K70"/>
  <c r="K67"/>
  <c r="K63"/>
  <c r="K69"/>
  <c r="I105"/>
  <c r="I95"/>
  <c r="I77"/>
  <c r="I85"/>
  <c r="I81"/>
  <c r="K68"/>
  <c r="K64"/>
  <c r="M68"/>
  <c r="I71"/>
  <c r="I68"/>
  <c r="I64"/>
  <c r="I109"/>
  <c r="I99"/>
  <c r="I86"/>
  <c r="I82"/>
  <c r="I78"/>
  <c r="K86"/>
  <c r="K82"/>
  <c r="K78"/>
  <c r="K71"/>
  <c r="K65"/>
  <c r="K98"/>
  <c r="I69"/>
  <c r="I65"/>
  <c r="I111"/>
  <c r="I100"/>
  <c r="I87"/>
  <c r="I83"/>
  <c r="K87"/>
  <c r="K83"/>
  <c r="M87"/>
  <c r="M83"/>
  <c r="M105"/>
  <c r="K109"/>
  <c r="K101"/>
  <c r="M109"/>
  <c r="K110"/>
  <c r="K102"/>
  <c r="K94"/>
  <c r="M97"/>
  <c r="I93"/>
  <c r="I107"/>
  <c r="I101"/>
  <c r="I96"/>
  <c r="K105"/>
  <c r="K97"/>
  <c r="M101"/>
  <c r="I108"/>
  <c r="I103"/>
  <c r="I97"/>
  <c r="M110"/>
  <c r="M106"/>
  <c r="M102"/>
  <c r="M98"/>
  <c r="M94"/>
  <c r="K111"/>
  <c r="K107"/>
  <c r="K103"/>
  <c r="K99"/>
  <c r="K95"/>
  <c r="M111"/>
  <c r="M107"/>
  <c r="M103"/>
  <c r="M99"/>
  <c r="M95"/>
  <c r="K93"/>
  <c r="K108"/>
  <c r="K104"/>
  <c r="K100"/>
  <c r="M93"/>
  <c r="M108"/>
  <c r="M104"/>
  <c r="M100"/>
  <c r="I110"/>
  <c r="I106"/>
  <c r="I102"/>
  <c r="I98"/>
  <c r="M69"/>
  <c r="M72"/>
  <c r="M63"/>
  <c r="M70"/>
  <c r="M66"/>
  <c r="M61"/>
  <c r="M71"/>
  <c r="M67"/>
  <c r="M62"/>
  <c r="L57"/>
  <c r="M50" s="1"/>
  <c r="J57"/>
  <c r="H57"/>
  <c r="G57"/>
  <c r="F57"/>
  <c r="E57"/>
  <c r="D57"/>
  <c r="C57"/>
  <c r="B57"/>
  <c r="B13" i="4" s="1"/>
  <c r="D12"/>
  <c r="L42" i="1"/>
  <c r="J42"/>
  <c r="K41" s="1"/>
  <c r="H42"/>
  <c r="G42"/>
  <c r="F42"/>
  <c r="E42"/>
  <c r="D42"/>
  <c r="C42"/>
  <c r="B42"/>
  <c r="K132" l="1"/>
  <c r="I132"/>
  <c r="I112"/>
  <c r="M112"/>
  <c r="M89"/>
  <c r="I89"/>
  <c r="I49"/>
  <c r="I53"/>
  <c r="I48"/>
  <c r="I52"/>
  <c r="I54"/>
  <c r="I47"/>
  <c r="I51"/>
  <c r="I56"/>
  <c r="I46"/>
  <c r="I50"/>
  <c r="I55"/>
  <c r="K49"/>
  <c r="K53"/>
  <c r="K48"/>
  <c r="K52"/>
  <c r="K56"/>
  <c r="K47"/>
  <c r="K51"/>
  <c r="K55"/>
  <c r="K46"/>
  <c r="K50"/>
  <c r="K54"/>
  <c r="K89"/>
  <c r="K112"/>
  <c r="M73"/>
  <c r="M33"/>
  <c r="M41"/>
  <c r="B23" i="4"/>
  <c r="B22"/>
  <c r="D22" s="1"/>
  <c r="D13"/>
  <c r="M48" i="1"/>
  <c r="M52"/>
  <c r="M56"/>
  <c r="M54"/>
  <c r="E13" i="4"/>
  <c r="E23" s="1"/>
  <c r="M49" i="1"/>
  <c r="M53"/>
  <c r="M47"/>
  <c r="M51"/>
  <c r="M55"/>
  <c r="M46"/>
  <c r="K33"/>
  <c r="I32"/>
  <c r="K36"/>
  <c r="K40"/>
  <c r="M31"/>
  <c r="M39"/>
  <c r="K32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K57" l="1"/>
  <c r="M57"/>
  <c r="K73"/>
  <c r="I73"/>
  <c r="I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H7"/>
  <c r="I5" s="1"/>
  <c r="G7"/>
  <c r="F7"/>
  <c r="E7"/>
  <c r="D7"/>
  <c r="C7"/>
  <c r="B7"/>
  <c r="I6" l="1"/>
  <c r="M6"/>
  <c r="M7" s="1"/>
  <c r="I7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<sst xmlns="http://schemas.openxmlformats.org/spreadsheetml/2006/main" count="272" uniqueCount="87">
  <si>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</si>
  <si>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</si>
  <si>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</si>
  <si>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</si>
  <si>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</si>
  <si>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</si>
  <si>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</si>
  <si>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</si>
  <si>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</si>
  <si>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</si>
  <si>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</si>
  <si>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</si>
  <si>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</si>
  <si>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</si>
  <si>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</si>
  <si>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</si>
  <si>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</si>
  <si>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</si>
  <si>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</si>
  <si>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</si>
  <si>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</si>
  <si>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</si>
  <si>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</si>
  <si>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</si>
  <si>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</si>
  <si>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</si>
  <si>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</si>
  <si>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</si>
  <si>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</si>
  <si>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</si>
  <si>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</si>
  <si>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</si>
  <si>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</si>
  <si>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</si>
  <si>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</si>
  <si>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</si>
  <si>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</si>
  <si>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</si>
  <si>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</si>
  <si>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</si>
  <si>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</si>
  <si>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</si>
  <si>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</si>
  <si>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</si>
  <si>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</si>
  <si>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</si>
  <si>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</si>
  <si>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</si>
  <si>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</si>
  <si>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</si>
  <si>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</si>
  <si>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</si>
  <si>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</si>
  <si>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</si>
  <si>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</si>
  <si>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</si>
  <si>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</si>
  <si>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</si>
  <si>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</si>
  <si>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</si>
  <si>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</si>
  <si>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</si>
  <si>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</si>
  <si>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</si>
  <si>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</si>
  <si>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</si>
  <si>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</si>
  <si>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</si>
  <si>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</si>
  <si>
    <t>Mês: Jul / 2019</t>
  </si>
  <si>
    <t xml:space="preserve">DIRETORIA DE ATOS DE PESSOAL (DAP) - DAP </t>
  </si>
  <si>
    <t xml:space="preserve">DIRETORIA DE CONTAS DE GESTÃO (DGE) - DGE </t>
  </si>
  <si>
    <t xml:space="preserve">DIRETORIA DE CONTAS DE GOVERNO (DGO) - DGO </t>
  </si>
  <si>
    <t xml:space="preserve">DIRETORIA DE EMPRESAS E ENTIDADES CONGÊNERES (DEC) - DEC </t>
  </si>
  <si>
    <t xml:space="preserve">DIRETORIA DE INFORMAÇÕES ESTRATÉGICAS (DIE) - DIE </t>
  </si>
  <si>
    <t xml:space="preserve">DIRETORIA DE TECNOLOGIA DA INFORMAÇÃO (DTI) - DTI </t>
  </si>
  <si>
    <t xml:space="preserve">Gab - Wilson Rogério Wan Dall - GAC Wilson Rogério Wan Dal </t>
  </si>
  <si>
    <t xml:space="preserve">Gab Conselheiro José Nei A Ascari - GAC José Nei A Ascari </t>
  </si>
  <si>
    <t xml:space="preserve">PRESIDÊNCIA (GAP) - ACOM - ACOM </t>
  </si>
  <si>
    <t xml:space="preserve">DIRETORIA DE CONTAS DE GESTÃO (DGE) - DGCE </t>
  </si>
  <si>
    <t xml:space="preserve">SECRETARIA GERAL - SEG </t>
  </si>
  <si>
    <t>Mês: Ago / 2019</t>
  </si>
  <si>
    <t xml:space="preserve">GAB. AUDITORA SABRINA NUNES IOCKEN </t>
  </si>
  <si>
    <t xml:space="preserve">Gab. Conselheiro José Nei A Ascari - GAC José Nei A Ascari </t>
  </si>
  <si>
    <t xml:space="preserve">Gab. Conselheiro Luiz Eduardo Cherem - GAC Luiz Eduardo Cherem </t>
  </si>
  <si>
    <t xml:space="preserve">Gab. Conselheiro Wilson Rogério Wan Dall </t>
  </si>
  <si>
    <t xml:space="preserve">PRESIDÊNCIA (GAP) - OUVI - GAP/OUVI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</si>
</sst>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 diagonalUp="1" diagonalDown="1">
      <left/>
      <right/>
      <top style="medium">
        <color rgb="FFC00000"/>
      </top>
      <bottom style="medium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/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/>
      <top style="thin">
        <color rgb="FFC00000"/>
      </top>
      <bottom/>
      <diagonal style="hair">
        <color rgb="FFC00000"/>
      </diagonal>
    </border>
    <border diagonalUp="1" diagonalDown="1">
      <left/>
      <right/>
      <top/>
      <bottom/>
      <diagonal style="hair">
        <color rgb="FFC0000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rgb="FFC00000"/>
      </diagonal>
    </border>
    <border diagonalUp="1" diagonalDown="1">
      <left/>
      <right style="thin">
        <color rgb="FFC00000"/>
      </right>
      <top/>
      <bottom style="medium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/>
      <bottom style="medium">
        <color rgb="FFC00000"/>
      </bottom>
      <diagonal style="hair">
        <color rgb="FFC00000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43" fontId="3" fillId="5" borderId="14" xfId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/>
    </xf>
    <xf numFmtId="43" fontId="2" fillId="7" borderId="17" xfId="1" applyFont="1" applyFill="1" applyBorder="1" applyAlignment="1">
      <alignment horizontal="center"/>
    </xf>
    <xf numFmtId="2" fontId="2" fillId="7" borderId="17" xfId="1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right" indent="1"/>
    </xf>
    <xf numFmtId="0" fontId="0" fillId="0" borderId="12" xfId="0" applyNumberFormat="1" applyFont="1" applyFill="1" applyBorder="1" applyAlignment="1"/>
    <xf numFmtId="0" fontId="0" fillId="0" borderId="12" xfId="2" applyNumberFormat="1" applyFont="1" applyFill="1" applyBorder="1" applyAlignment="1"/>
    <xf numFmtId="0" fontId="0" fillId="10" borderId="12" xfId="2" applyNumberFormat="1" applyFont="1" applyFill="1" applyBorder="1" applyAlignment="1"/>
    <xf numFmtId="2" fontId="0" fillId="10" borderId="12" xfId="3" applyNumberFormat="1" applyFont="1" applyFill="1" applyBorder="1"/>
    <xf numFmtId="2" fontId="0" fillId="10" borderId="12" xfId="0" applyNumberFormat="1" applyFill="1" applyBorder="1"/>
    <xf numFmtId="43" fontId="0" fillId="10" borderId="12" xfId="0" applyNumberFormat="1" applyFill="1" applyBorder="1"/>
    <xf numFmtId="4" fontId="0" fillId="0" borderId="12" xfId="2" applyNumberFormat="1" applyFont="1" applyFill="1" applyBorder="1" applyAlignment="1"/>
    <xf numFmtId="4" fontId="0" fillId="10" borderId="12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2" xfId="0" applyNumberFormat="1" applyFill="1" applyBorder="1" applyAlignment="1"/>
    <xf numFmtId="0" fontId="3" fillId="5" borderId="23" xfId="0" applyFont="1" applyFill="1" applyBorder="1" applyAlignment="1">
      <alignment horizontal="center" vertical="center" wrapText="1"/>
    </xf>
    <xf numFmtId="43" fontId="3" fillId="5" borderId="23" xfId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/>
    <xf numFmtId="0" fontId="0" fillId="0" borderId="26" xfId="2" applyNumberFormat="1" applyFont="1" applyFill="1" applyBorder="1" applyAlignment="1"/>
    <xf numFmtId="0" fontId="0" fillId="10" borderId="26" xfId="2" applyNumberFormat="1" applyFont="1" applyFill="1" applyBorder="1" applyAlignment="1"/>
    <xf numFmtId="2" fontId="0" fillId="10" borderId="26" xfId="3" applyNumberFormat="1" applyFont="1" applyFill="1" applyBorder="1"/>
    <xf numFmtId="2" fontId="0" fillId="10" borderId="26" xfId="0" applyNumberFormat="1" applyFill="1" applyBorder="1"/>
    <xf numFmtId="43" fontId="0" fillId="10" borderId="26" xfId="0" applyNumberFormat="1" applyFill="1" applyBorder="1"/>
    <xf numFmtId="4" fontId="0" fillId="0" borderId="26" xfId="2" applyNumberFormat="1" applyFont="1" applyFill="1" applyBorder="1" applyAlignment="1"/>
    <xf numFmtId="4" fontId="0" fillId="10" borderId="26" xfId="2" applyNumberFormat="1" applyFont="1" applyFill="1" applyBorder="1" applyAlignment="1"/>
    <xf numFmtId="0" fontId="2" fillId="7" borderId="27" xfId="0" applyNumberFormat="1" applyFont="1" applyFill="1" applyBorder="1" applyAlignment="1">
      <alignment horizontal="center" vertical="center"/>
    </xf>
    <xf numFmtId="2" fontId="2" fillId="7" borderId="28" xfId="1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9" xfId="0" applyNumberFormat="1" applyFont="1" applyFill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2" fontId="0" fillId="0" borderId="0" xfId="0" applyNumberFormat="1"/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Agosto/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 formatCode="0.00">
                  <c:v>23.5</c:v>
                </c:pt>
                <c:pt idx="7">
                  <c:v>75</c:v>
                </c:pt>
                <c:pt idx="12">
                  <c:v>28.375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6" formatCode="0.00">
                  <c:v>215.5</c:v>
                </c:pt>
                <c:pt idx="7">
                  <c:v>96</c:v>
                </c:pt>
                <c:pt idx="12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71625344"/>
        <c:axId val="71782784"/>
      </c:lineChart>
      <c:catAx>
        <c:axId val="716253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1782784"/>
        <c:crosses val="autoZero"/>
        <c:auto val="1"/>
        <c:lblAlgn val="ctr"/>
        <c:lblOffset val="100"/>
      </c:catAx>
      <c:valAx>
        <c:axId val="7178278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1625344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52" footer="0.314960620000006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Agosto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82"/>
          <c:y val="3.7996147658962039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39"/>
          <c:y val="0.20607860291973307"/>
          <c:w val="0.83058900719641182"/>
          <c:h val="0.67644897329012132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105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8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5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387571358589E-3"/>
                  <c:y val="0.1779286258572516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5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8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2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2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6">
                  <c:v>119654</c:v>
                </c:pt>
                <c:pt idx="7">
                  <c:v>100446</c:v>
                </c:pt>
                <c:pt idx="12">
                  <c:v>69945.758750000008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73568256"/>
        <c:axId val="73569792"/>
        <c:axId val="0"/>
      </c:bar3DChart>
      <c:catAx>
        <c:axId val="735682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3569792"/>
        <c:crosses val="autoZero"/>
        <c:auto val="1"/>
        <c:lblAlgn val="ctr"/>
        <c:lblOffset val="100"/>
      </c:catAx>
      <c:valAx>
        <c:axId val="7356979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568256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63" footer="0.3149606200000066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2667000</xdr:colOff>
      <xdr:row>75</xdr:row>
      <xdr:rowOff>214312</xdr:rowOff>
    </xdr:from>
    <xdr:ext cx="5953125" cy="1690688"/>
    <xdr:sp macro="" textlink="">
      <xdr:nvSpPr>
        <xdr:cNvPr id="2" name="CaixaDeTexto 1"/>
        <xdr:cNvSpPr txBox="1"/>
      </xdr:nvSpPr>
      <xdr:spPr>
        <a:xfrm>
          <a:off x="2667000" y="16573500"/>
          <a:ext cx="5953125" cy="1690688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2000"/>
            <a:t>Devido ao</a:t>
          </a:r>
          <a:r>
            <a:rPr lang="pt-BR" sz="2000" baseline="0"/>
            <a:t> conteúdo da resolução TC 149/2019, que alterou  a estrutura funcional do Tribunal de Contas, não foi possível precisar a quantidade de diárias por centro de custo no mês de Junho.</a:t>
          </a:r>
          <a:endParaRPr lang="pt-BR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0</xdr:row>
      <xdr:rowOff>0</xdr:rowOff>
    </xdr:from>
    <xdr:to>
      <xdr:col>15</xdr:col>
      <xdr:colOff>523875</xdr:colOff>
      <xdr:row>23</xdr:row>
      <xdr:rowOff>76202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219073</xdr:colOff>
      <xdr:row>23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3"/>
  <sheetViews>
    <sheetView topLeftCell="A113" zoomScale="80" zoomScaleNormal="80" workbookViewId="0">
      <selection activeCell="B132" sqref="B132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5" max="5" width="9.28515625" bestFit="1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30" customHeight="1">
      <c r="A1" s="77" t="s">
        <v>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1" customFormat="1" ht="22.5" customHeight="1" thickBot="1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>
      <c r="A3" s="68" t="s">
        <v>0</v>
      </c>
      <c r="B3" s="70" t="s">
        <v>1</v>
      </c>
      <c r="C3" s="70"/>
      <c r="D3" s="70"/>
      <c r="E3" s="70" t="s">
        <v>2</v>
      </c>
      <c r="F3" s="70"/>
      <c r="G3" s="70"/>
      <c r="H3" s="70" t="s">
        <v>3</v>
      </c>
      <c r="I3" s="70"/>
      <c r="J3" s="70"/>
      <c r="K3" s="70"/>
      <c r="L3" s="70"/>
      <c r="M3" s="71"/>
    </row>
    <row r="4" spans="1:13" ht="39" thickBot="1">
      <c r="A4" s="78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35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36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67" t="s">
        <v>38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>
      <c r="A9" s="68" t="s">
        <v>0</v>
      </c>
      <c r="B9" s="70" t="s">
        <v>1</v>
      </c>
      <c r="C9" s="70"/>
      <c r="D9" s="70"/>
      <c r="E9" s="70" t="s">
        <v>2</v>
      </c>
      <c r="F9" s="70"/>
      <c r="G9" s="70"/>
      <c r="H9" s="70" t="s">
        <v>3</v>
      </c>
      <c r="I9" s="70"/>
      <c r="J9" s="70"/>
      <c r="K9" s="70"/>
      <c r="L9" s="70"/>
      <c r="M9" s="71"/>
    </row>
    <row r="10" spans="1:13" ht="39" thickBot="1">
      <c r="A10" s="78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39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40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35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36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41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42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43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44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51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50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53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54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55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52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45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67" t="s">
        <v>47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1:13">
      <c r="A28" s="68" t="s">
        <v>0</v>
      </c>
      <c r="B28" s="70" t="s">
        <v>1</v>
      </c>
      <c r="C28" s="70"/>
      <c r="D28" s="70"/>
      <c r="E28" s="70" t="s">
        <v>2</v>
      </c>
      <c r="F28" s="70"/>
      <c r="G28" s="70"/>
      <c r="H28" s="70" t="s">
        <v>3</v>
      </c>
      <c r="I28" s="70"/>
      <c r="J28" s="70"/>
      <c r="K28" s="70"/>
      <c r="L28" s="70"/>
      <c r="M28" s="71"/>
    </row>
    <row r="29" spans="1:13" ht="38.25">
      <c r="A29" s="69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48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0" si="5">(L30/$L$42)*100</f>
        <v>0.96486201218347423</v>
      </c>
    </row>
    <row r="31" spans="1:13">
      <c r="A31" s="43" t="s">
        <v>39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0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35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36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41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43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56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57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51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49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52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45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>(J41/$J$42)*100</f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10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67" t="s">
        <v>58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1:13">
      <c r="A44" s="68" t="s">
        <v>0</v>
      </c>
      <c r="B44" s="70" t="s">
        <v>1</v>
      </c>
      <c r="C44" s="70"/>
      <c r="D44" s="70"/>
      <c r="E44" s="70" t="s">
        <v>2</v>
      </c>
      <c r="F44" s="70"/>
      <c r="G44" s="70"/>
      <c r="H44" s="70" t="s">
        <v>3</v>
      </c>
      <c r="I44" s="70"/>
      <c r="J44" s="70"/>
      <c r="K44" s="70"/>
      <c r="L44" s="70"/>
      <c r="M44" s="71"/>
    </row>
    <row r="45" spans="1:13" ht="38.25">
      <c r="A45" s="69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39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 t="shared" ref="I46:I53" si="9">(H46/$H$57)*100</f>
        <v>7.0588235294117645</v>
      </c>
      <c r="J46" s="45">
        <v>2</v>
      </c>
      <c r="K46" s="47">
        <f t="shared" ref="K46:K55" si="10">(J46/$J$57)*100</f>
        <v>9.0909090909090917</v>
      </c>
      <c r="L46" s="45">
        <v>1161</v>
      </c>
      <c r="M46" s="48">
        <f>(L46/$L$57)*100</f>
        <v>4.0069854768347231</v>
      </c>
    </row>
    <row r="47" spans="1:13">
      <c r="A47" s="43" t="s">
        <v>35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si="9"/>
        <v>7.0588235294117645</v>
      </c>
      <c r="J47" s="45">
        <v>2</v>
      </c>
      <c r="K47" s="47">
        <f t="shared" si="10"/>
        <v>9.0909090909090917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59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7.0588235294117645</v>
      </c>
      <c r="J48" s="45">
        <v>1</v>
      </c>
      <c r="K48" s="47">
        <f t="shared" si="10"/>
        <v>4.5454545454545459</v>
      </c>
      <c r="L48" s="50">
        <v>2076</v>
      </c>
      <c r="M48" s="48">
        <f t="shared" si="11"/>
        <v>7.1649456071566613</v>
      </c>
    </row>
    <row r="49" spans="1:13">
      <c r="A49" s="43" t="s">
        <v>41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14.117647058823529</v>
      </c>
      <c r="J49" s="45">
        <v>4</v>
      </c>
      <c r="K49" s="47">
        <f t="shared" si="10"/>
        <v>18.181818181818183</v>
      </c>
      <c r="L49" s="50">
        <v>3924.4</v>
      </c>
      <c r="M49" s="48">
        <f t="shared" si="11"/>
        <v>13.544370202661661</v>
      </c>
    </row>
    <row r="50" spans="1:13">
      <c r="A50" s="43" t="s">
        <v>44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21.176470588235293</v>
      </c>
      <c r="J50" s="45">
        <v>3</v>
      </c>
      <c r="K50" s="47">
        <f t="shared" si="10"/>
        <v>13.636363636363635</v>
      </c>
      <c r="L50" s="50">
        <v>6228</v>
      </c>
      <c r="M50" s="48">
        <f>(L50/$L$57)*100</f>
        <v>21.494836821469988</v>
      </c>
    </row>
    <row r="51" spans="1:13">
      <c r="A51" s="43" t="s">
        <v>60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5.8823529411764701</v>
      </c>
      <c r="J51" s="45">
        <v>1</v>
      </c>
      <c r="K51" s="47">
        <f t="shared" si="10"/>
        <v>4.5454545454545459</v>
      </c>
      <c r="L51" s="50">
        <v>1730</v>
      </c>
      <c r="M51" s="48">
        <f t="shared" si="11"/>
        <v>5.9707880059638851</v>
      </c>
    </row>
    <row r="52" spans="1:13">
      <c r="A52" s="52" t="s">
        <v>61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4.7058823529411766</v>
      </c>
      <c r="J52" s="45">
        <v>4</v>
      </c>
      <c r="K52" s="47">
        <f t="shared" si="10"/>
        <v>18.181818181818183</v>
      </c>
      <c r="L52" s="50">
        <v>958</v>
      </c>
      <c r="M52" s="48">
        <f t="shared" si="11"/>
        <v>3.3063669998343364</v>
      </c>
    </row>
    <row r="53" spans="1:13">
      <c r="A53" s="52" t="s">
        <v>62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5.8823529411764701</v>
      </c>
      <c r="J53" s="45">
        <v>1</v>
      </c>
      <c r="K53" s="47">
        <f t="shared" si="10"/>
        <v>4.5454545454545459</v>
      </c>
      <c r="L53" s="50">
        <v>2370</v>
      </c>
      <c r="M53" s="48">
        <f t="shared" si="11"/>
        <v>8.1796344359158439</v>
      </c>
    </row>
    <row r="54" spans="1:13">
      <c r="A54" s="43" t="s">
        <v>63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>(H54/$H$57)*100</f>
        <v>16.470588235294116</v>
      </c>
      <c r="J54" s="45">
        <v>2</v>
      </c>
      <c r="K54" s="47">
        <f t="shared" si="10"/>
        <v>9.0909090909090917</v>
      </c>
      <c r="L54" s="50">
        <v>5868</v>
      </c>
      <c r="M54" s="48">
        <f t="shared" si="11"/>
        <v>20.25236070462201</v>
      </c>
    </row>
    <row r="55" spans="1:13">
      <c r="A55" s="43" t="s">
        <v>64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ref="I55:I56" si="12">(H55/$H$57)*100</f>
        <v>3.5294117647058822</v>
      </c>
      <c r="J55" s="45">
        <v>1</v>
      </c>
      <c r="K55" s="47">
        <f t="shared" si="10"/>
        <v>4.5454545454545459</v>
      </c>
      <c r="L55" s="50">
        <v>1422</v>
      </c>
      <c r="M55" s="48">
        <f t="shared" si="11"/>
        <v>4.9077806615495057</v>
      </c>
    </row>
    <row r="56" spans="1:13">
      <c r="A56" s="43" t="s">
        <v>45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12"/>
        <v>7.0588235294117645</v>
      </c>
      <c r="J56" s="45">
        <v>1</v>
      </c>
      <c r="K56" s="47">
        <f>(J56/$J$57)*100</f>
        <v>4.5454545454545459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10</v>
      </c>
      <c r="B57" s="39">
        <f t="shared" ref="B57:L57" si="13">SUM(B46:B56)</f>
        <v>0</v>
      </c>
      <c r="C57" s="39">
        <f t="shared" si="13"/>
        <v>0</v>
      </c>
      <c r="D57" s="40">
        <f t="shared" si="13"/>
        <v>0</v>
      </c>
      <c r="E57" s="39">
        <f t="shared" si="13"/>
        <v>42.5</v>
      </c>
      <c r="F57" s="39">
        <f t="shared" si="13"/>
        <v>22</v>
      </c>
      <c r="G57" s="40">
        <f t="shared" si="13"/>
        <v>28974.400000000001</v>
      </c>
      <c r="H57" s="41">
        <f t="shared" si="13"/>
        <v>42.5</v>
      </c>
      <c r="I57" s="39">
        <f t="shared" si="13"/>
        <v>100</v>
      </c>
      <c r="J57" s="41">
        <f t="shared" si="13"/>
        <v>22</v>
      </c>
      <c r="K57" s="41">
        <f>SUM(K46:K56)</f>
        <v>100.00000000000001</v>
      </c>
      <c r="L57" s="40">
        <f t="shared" si="13"/>
        <v>28974.400000000001</v>
      </c>
      <c r="M57" s="42">
        <f>SUM(M46:M56)</f>
        <v>100</v>
      </c>
    </row>
    <row r="58" spans="1:13" ht="16.5" thickBot="1">
      <c r="A58" s="67" t="s">
        <v>65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3">
      <c r="A59" s="68" t="s">
        <v>0</v>
      </c>
      <c r="B59" s="70" t="s">
        <v>1</v>
      </c>
      <c r="C59" s="70"/>
      <c r="D59" s="70"/>
      <c r="E59" s="70" t="s">
        <v>2</v>
      </c>
      <c r="F59" s="70"/>
      <c r="G59" s="70"/>
      <c r="H59" s="70" t="s">
        <v>3</v>
      </c>
      <c r="I59" s="70"/>
      <c r="J59" s="70"/>
      <c r="K59" s="70"/>
      <c r="L59" s="70"/>
      <c r="M59" s="71"/>
    </row>
    <row r="60" spans="1:13" ht="38.25">
      <c r="A60" s="69"/>
      <c r="B60" s="34" t="s">
        <v>4</v>
      </c>
      <c r="C60" s="34" t="s">
        <v>5</v>
      </c>
      <c r="D60" s="35" t="s">
        <v>6</v>
      </c>
      <c r="E60" s="34" t="s">
        <v>4</v>
      </c>
      <c r="F60" s="34" t="s">
        <v>5</v>
      </c>
      <c r="G60" s="36" t="s">
        <v>6</v>
      </c>
      <c r="H60" s="34" t="s">
        <v>4</v>
      </c>
      <c r="I60" s="34" t="s">
        <v>7</v>
      </c>
      <c r="J60" s="34" t="s">
        <v>5</v>
      </c>
      <c r="K60" s="34" t="s">
        <v>7</v>
      </c>
      <c r="L60" s="36" t="s">
        <v>6</v>
      </c>
      <c r="M60" s="37" t="s">
        <v>7</v>
      </c>
    </row>
    <row r="61" spans="1:13">
      <c r="A61" s="27" t="s">
        <v>39</v>
      </c>
      <c r="B61" s="44">
        <v>0</v>
      </c>
      <c r="C61" s="44">
        <v>0</v>
      </c>
      <c r="D61" s="44">
        <v>0</v>
      </c>
      <c r="E61" s="44">
        <v>14.5</v>
      </c>
      <c r="F61" s="44">
        <v>5</v>
      </c>
      <c r="G61" s="44">
        <v>6374</v>
      </c>
      <c r="H61" s="45">
        <v>14.5</v>
      </c>
      <c r="I61" s="46">
        <f t="shared" ref="I61:I70" si="14">(H61/$H$73)*100</f>
        <v>11.328125</v>
      </c>
      <c r="J61" s="45">
        <v>5</v>
      </c>
      <c r="K61" s="47">
        <f t="shared" ref="K61:K68" si="15">(J61/$J$73)*100</f>
        <v>11.111111111111111</v>
      </c>
      <c r="L61" s="45">
        <v>6374</v>
      </c>
      <c r="M61" s="48">
        <f t="shared" ref="M61:M64" si="16">(L61/$L$73)*100</f>
        <v>7.2409149181137042</v>
      </c>
    </row>
    <row r="62" spans="1:13">
      <c r="A62" s="27" t="s">
        <v>40</v>
      </c>
      <c r="B62" s="44">
        <v>0</v>
      </c>
      <c r="C62" s="44">
        <v>0</v>
      </c>
      <c r="D62" s="49">
        <v>0</v>
      </c>
      <c r="E62" s="44">
        <v>10</v>
      </c>
      <c r="F62" s="44">
        <v>2</v>
      </c>
      <c r="G62" s="49">
        <v>6920</v>
      </c>
      <c r="H62" s="45">
        <v>10</v>
      </c>
      <c r="I62" s="46">
        <f t="shared" si="14"/>
        <v>7.8125</v>
      </c>
      <c r="J62" s="45">
        <v>2</v>
      </c>
      <c r="K62" s="47">
        <f t="shared" si="15"/>
        <v>4.4444444444444446</v>
      </c>
      <c r="L62" s="50">
        <v>6920</v>
      </c>
      <c r="M62" s="48">
        <f t="shared" si="16"/>
        <v>7.8611752797845673</v>
      </c>
    </row>
    <row r="63" spans="1:13">
      <c r="A63" s="27" t="s">
        <v>35</v>
      </c>
      <c r="B63" s="44">
        <v>0</v>
      </c>
      <c r="C63" s="44">
        <v>0</v>
      </c>
      <c r="D63" s="44">
        <v>0</v>
      </c>
      <c r="E63" s="44">
        <v>6</v>
      </c>
      <c r="F63" s="44">
        <v>2</v>
      </c>
      <c r="G63" s="49">
        <v>3847</v>
      </c>
      <c r="H63" s="45">
        <v>6</v>
      </c>
      <c r="I63" s="46">
        <f t="shared" si="14"/>
        <v>4.6875</v>
      </c>
      <c r="J63" s="45">
        <v>2</v>
      </c>
      <c r="K63" s="47">
        <f t="shared" si="15"/>
        <v>4.4444444444444446</v>
      </c>
      <c r="L63" s="50">
        <v>3847</v>
      </c>
      <c r="M63" s="48">
        <f t="shared" si="16"/>
        <v>4.3702227314062476</v>
      </c>
    </row>
    <row r="64" spans="1:13">
      <c r="A64" s="27" t="s">
        <v>36</v>
      </c>
      <c r="B64" s="44">
        <v>14</v>
      </c>
      <c r="C64" s="44">
        <v>3</v>
      </c>
      <c r="D64" s="49">
        <v>6501.6</v>
      </c>
      <c r="E64" s="44"/>
      <c r="F64" s="44">
        <v>0</v>
      </c>
      <c r="G64" s="44">
        <v>0</v>
      </c>
      <c r="H64" s="45">
        <v>14</v>
      </c>
      <c r="I64" s="46">
        <f t="shared" si="14"/>
        <v>10.9375</v>
      </c>
      <c r="J64" s="45">
        <v>3</v>
      </c>
      <c r="K64" s="47">
        <f t="shared" si="15"/>
        <v>6.666666666666667</v>
      </c>
      <c r="L64" s="50">
        <v>6501.6</v>
      </c>
      <c r="M64" s="48">
        <f t="shared" si="16"/>
        <v>7.385869537434588</v>
      </c>
    </row>
    <row r="65" spans="1:13">
      <c r="A65" s="27" t="s">
        <v>66</v>
      </c>
      <c r="B65" s="44">
        <v>0</v>
      </c>
      <c r="C65" s="44">
        <v>0</v>
      </c>
      <c r="D65" s="49">
        <v>0</v>
      </c>
      <c r="E65" s="44">
        <v>8</v>
      </c>
      <c r="F65" s="44">
        <v>2</v>
      </c>
      <c r="G65" s="44">
        <v>5536</v>
      </c>
      <c r="H65" s="45">
        <v>8</v>
      </c>
      <c r="I65" s="46">
        <f t="shared" si="14"/>
        <v>6.25</v>
      </c>
      <c r="J65" s="45">
        <v>2</v>
      </c>
      <c r="K65" s="47">
        <f t="shared" si="15"/>
        <v>4.4444444444444446</v>
      </c>
      <c r="L65" s="50">
        <v>5536</v>
      </c>
      <c r="M65" s="48">
        <f>(L65/$L$73)*100</f>
        <v>6.2889402238276535</v>
      </c>
    </row>
    <row r="66" spans="1:13">
      <c r="A66" s="27" t="s">
        <v>41</v>
      </c>
      <c r="B66" s="44">
        <v>4</v>
      </c>
      <c r="C66" s="44">
        <v>1</v>
      </c>
      <c r="D66" s="44">
        <v>1857.6</v>
      </c>
      <c r="E66" s="44"/>
      <c r="F66" s="44">
        <v>0</v>
      </c>
      <c r="G66" s="49">
        <v>0</v>
      </c>
      <c r="H66" s="45">
        <v>4</v>
      </c>
      <c r="I66" s="46">
        <f t="shared" si="14"/>
        <v>3.125</v>
      </c>
      <c r="J66" s="45">
        <v>1</v>
      </c>
      <c r="K66" s="47">
        <f t="shared" si="15"/>
        <v>2.2222222222222223</v>
      </c>
      <c r="L66" s="50">
        <v>1857.6</v>
      </c>
      <c r="M66" s="48">
        <f t="shared" ref="M66:M72" si="17">(L66/$L$73)*100</f>
        <v>2.1102484392670249</v>
      </c>
    </row>
    <row r="67" spans="1:13">
      <c r="A67" s="27" t="s">
        <v>43</v>
      </c>
      <c r="B67" s="44">
        <v>0</v>
      </c>
      <c r="C67" s="44">
        <v>0</v>
      </c>
      <c r="D67" s="44">
        <v>0</v>
      </c>
      <c r="E67" s="44">
        <v>26.5</v>
      </c>
      <c r="F67" s="44">
        <v>15</v>
      </c>
      <c r="G67" s="49">
        <v>18338</v>
      </c>
      <c r="H67" s="45">
        <v>26.5</v>
      </c>
      <c r="I67" s="46">
        <f t="shared" si="14"/>
        <v>20.703125</v>
      </c>
      <c r="J67" s="45">
        <v>15</v>
      </c>
      <c r="K67" s="47">
        <f t="shared" si="15"/>
        <v>33.333333333333329</v>
      </c>
      <c r="L67" s="50">
        <v>18338</v>
      </c>
      <c r="M67" s="48">
        <f t="shared" si="17"/>
        <v>20.832114491429103</v>
      </c>
    </row>
    <row r="68" spans="1:13">
      <c r="A68" s="27" t="s">
        <v>44</v>
      </c>
      <c r="B68" s="44">
        <v>0</v>
      </c>
      <c r="C68" s="44">
        <v>0</v>
      </c>
      <c r="D68" s="44">
        <v>0</v>
      </c>
      <c r="E68" s="44">
        <v>22</v>
      </c>
      <c r="F68" s="44">
        <v>8</v>
      </c>
      <c r="G68" s="49">
        <v>12720.4</v>
      </c>
      <c r="H68" s="45">
        <v>22</v>
      </c>
      <c r="I68" s="46">
        <f t="shared" si="14"/>
        <v>17.1875</v>
      </c>
      <c r="J68" s="45">
        <v>8</v>
      </c>
      <c r="K68" s="47">
        <f t="shared" si="15"/>
        <v>17.777777777777779</v>
      </c>
      <c r="L68" s="50">
        <v>12720.4</v>
      </c>
      <c r="M68" s="48">
        <f>(L68/$L$73)*100</f>
        <v>14.450476015747341</v>
      </c>
    </row>
    <row r="69" spans="1:13">
      <c r="A69" s="27" t="s">
        <v>62</v>
      </c>
      <c r="B69" s="44">
        <v>0</v>
      </c>
      <c r="C69" s="44">
        <v>0</v>
      </c>
      <c r="D69" s="44">
        <v>0</v>
      </c>
      <c r="E69" s="44">
        <v>6.5</v>
      </c>
      <c r="F69" s="44">
        <v>3</v>
      </c>
      <c r="G69" s="49">
        <v>5138</v>
      </c>
      <c r="H69" s="45">
        <v>6.5</v>
      </c>
      <c r="I69" s="46">
        <f t="shared" si="14"/>
        <v>5.078125</v>
      </c>
      <c r="J69" s="45">
        <v>3</v>
      </c>
      <c r="K69" s="47">
        <f>(J69/$J$73)*100</f>
        <v>6.666666666666667</v>
      </c>
      <c r="L69" s="50">
        <v>5138</v>
      </c>
      <c r="M69" s="48">
        <f t="shared" si="17"/>
        <v>5.8368090444412006</v>
      </c>
    </row>
    <row r="70" spans="1:13">
      <c r="A70" s="27" t="s">
        <v>64</v>
      </c>
      <c r="B70" s="44">
        <v>0</v>
      </c>
      <c r="C70" s="44">
        <v>0</v>
      </c>
      <c r="D70" s="44">
        <v>0</v>
      </c>
      <c r="E70" s="44">
        <v>7.5</v>
      </c>
      <c r="F70" s="44">
        <v>1</v>
      </c>
      <c r="G70" s="49">
        <v>14566.95</v>
      </c>
      <c r="H70" s="45">
        <v>7.5</v>
      </c>
      <c r="I70" s="46">
        <f t="shared" si="14"/>
        <v>5.859375</v>
      </c>
      <c r="J70" s="45">
        <v>1</v>
      </c>
      <c r="K70" s="47">
        <f>(J70/$J$73)*100</f>
        <v>2.2222222222222223</v>
      </c>
      <c r="L70" s="50">
        <v>14566.95</v>
      </c>
      <c r="M70" s="48">
        <f t="shared" si="17"/>
        <v>16.548171566742457</v>
      </c>
    </row>
    <row r="71" spans="1:13">
      <c r="A71" s="27" t="s">
        <v>45</v>
      </c>
      <c r="B71" s="44">
        <v>0</v>
      </c>
      <c r="C71" s="44">
        <v>0</v>
      </c>
      <c r="D71" s="44">
        <v>0</v>
      </c>
      <c r="E71" s="44">
        <v>7</v>
      </c>
      <c r="F71" s="44">
        <v>2</v>
      </c>
      <c r="G71" s="49">
        <v>4844</v>
      </c>
      <c r="H71" s="45">
        <v>7</v>
      </c>
      <c r="I71" s="46">
        <f>(H71/$H$73)*100</f>
        <v>5.46875</v>
      </c>
      <c r="J71" s="45">
        <v>2</v>
      </c>
      <c r="K71" s="47">
        <f t="shared" ref="K71:K72" si="18">(J71/$J$73)*100</f>
        <v>4.4444444444444446</v>
      </c>
      <c r="L71" s="50">
        <v>4844</v>
      </c>
      <c r="M71" s="48">
        <f t="shared" si="17"/>
        <v>5.502822695849197</v>
      </c>
    </row>
    <row r="72" spans="1:13">
      <c r="A72" s="27" t="s">
        <v>67</v>
      </c>
      <c r="B72" s="44">
        <v>0</v>
      </c>
      <c r="C72" s="44">
        <v>0</v>
      </c>
      <c r="D72" s="44">
        <v>0</v>
      </c>
      <c r="E72" s="44">
        <v>2</v>
      </c>
      <c r="F72" s="44">
        <v>1</v>
      </c>
      <c r="G72" s="49">
        <v>1384</v>
      </c>
      <c r="H72" s="45">
        <v>2</v>
      </c>
      <c r="I72" s="46">
        <f>(H72/$H$73)*100</f>
        <v>1.5625</v>
      </c>
      <c r="J72" s="45">
        <v>1</v>
      </c>
      <c r="K72" s="47">
        <f t="shared" si="18"/>
        <v>2.2222222222222223</v>
      </c>
      <c r="L72" s="50">
        <v>1384</v>
      </c>
      <c r="M72" s="48">
        <f t="shared" si="17"/>
        <v>1.5722350559569134</v>
      </c>
    </row>
    <row r="73" spans="1:13" ht="15.75" thickBot="1">
      <c r="A73" s="38" t="s">
        <v>10</v>
      </c>
      <c r="B73" s="40">
        <f t="shared" ref="B73:C73" si="19">SUM(B61:B72)</f>
        <v>18</v>
      </c>
      <c r="C73" s="40">
        <f t="shared" si="19"/>
        <v>4</v>
      </c>
      <c r="D73" s="40">
        <f>SUM(D61:D72)</f>
        <v>8359.2000000000007</v>
      </c>
      <c r="E73" s="40">
        <f t="shared" ref="E73:G73" si="20">SUM(E61:E72)</f>
        <v>110</v>
      </c>
      <c r="F73" s="40">
        <f t="shared" si="20"/>
        <v>41</v>
      </c>
      <c r="G73" s="40">
        <f t="shared" si="20"/>
        <v>79668.350000000006</v>
      </c>
      <c r="H73" s="41">
        <f t="shared" ref="H73:M73" si="21">SUM(H61:H72)</f>
        <v>128</v>
      </c>
      <c r="I73" s="39">
        <f t="shared" si="21"/>
        <v>100</v>
      </c>
      <c r="J73" s="41">
        <f t="shared" si="21"/>
        <v>45</v>
      </c>
      <c r="K73" s="41">
        <f t="shared" si="21"/>
        <v>100</v>
      </c>
      <c r="L73" s="40">
        <f>SUM(L61:L72)</f>
        <v>88027.55</v>
      </c>
      <c r="M73" s="42">
        <f t="shared" si="21"/>
        <v>99.999999999999986</v>
      </c>
    </row>
    <row r="74" spans="1:13" ht="16.5" thickBot="1">
      <c r="A74" s="79" t="s">
        <v>68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</row>
    <row r="75" spans="1:13">
      <c r="A75" s="72" t="s">
        <v>0</v>
      </c>
      <c r="B75" s="74" t="s">
        <v>1</v>
      </c>
      <c r="C75" s="74"/>
      <c r="D75" s="74"/>
      <c r="E75" s="74" t="s">
        <v>2</v>
      </c>
      <c r="F75" s="74"/>
      <c r="G75" s="74"/>
      <c r="H75" s="74" t="s">
        <v>3</v>
      </c>
      <c r="I75" s="74"/>
      <c r="J75" s="74"/>
      <c r="K75" s="74"/>
      <c r="L75" s="74"/>
      <c r="M75" s="75"/>
    </row>
    <row r="76" spans="1:13" ht="38.25">
      <c r="A76" s="73"/>
      <c r="B76" s="53" t="s">
        <v>4</v>
      </c>
      <c r="C76" s="53" t="s">
        <v>5</v>
      </c>
      <c r="D76" s="54" t="s">
        <v>6</v>
      </c>
      <c r="E76" s="53" t="s">
        <v>4</v>
      </c>
      <c r="F76" s="53" t="s">
        <v>5</v>
      </c>
      <c r="G76" s="55" t="s">
        <v>6</v>
      </c>
      <c r="H76" s="53" t="s">
        <v>4</v>
      </c>
      <c r="I76" s="53" t="s">
        <v>7</v>
      </c>
      <c r="J76" s="53" t="s">
        <v>5</v>
      </c>
      <c r="K76" s="53" t="s">
        <v>7</v>
      </c>
      <c r="L76" s="55" t="s">
        <v>6</v>
      </c>
      <c r="M76" s="56" t="s">
        <v>7</v>
      </c>
    </row>
    <row r="77" spans="1:13">
      <c r="A77" s="57" t="s">
        <v>39</v>
      </c>
      <c r="B77" s="58">
        <v>0</v>
      </c>
      <c r="C77" s="58">
        <v>0</v>
      </c>
      <c r="D77" s="58">
        <v>0</v>
      </c>
      <c r="E77" s="58">
        <v>14.5</v>
      </c>
      <c r="F77" s="58">
        <v>4</v>
      </c>
      <c r="G77" s="58">
        <v>6462.9</v>
      </c>
      <c r="H77" s="59">
        <v>14.5</v>
      </c>
      <c r="I77" s="60">
        <f>(H77/$H$89)*100</f>
        <v>14.646464646464647</v>
      </c>
      <c r="J77" s="59">
        <v>4</v>
      </c>
      <c r="K77" s="61">
        <f>(J77/$J$89)*100</f>
        <v>12.121212121212121</v>
      </c>
      <c r="L77" s="59">
        <v>6462.9</v>
      </c>
      <c r="M77" s="62">
        <f>(L77/$L$89)*100</f>
        <v>10.130207231227164</v>
      </c>
    </row>
    <row r="78" spans="1:13">
      <c r="A78" s="57" t="s">
        <v>36</v>
      </c>
      <c r="B78" s="58">
        <v>0</v>
      </c>
      <c r="C78" s="58">
        <v>0</v>
      </c>
      <c r="D78" s="63">
        <v>0</v>
      </c>
      <c r="E78" s="58">
        <v>13.5</v>
      </c>
      <c r="F78" s="58">
        <v>3</v>
      </c>
      <c r="G78" s="63">
        <v>9672</v>
      </c>
      <c r="H78" s="59">
        <v>13.5</v>
      </c>
      <c r="I78" s="60">
        <f t="shared" ref="I78:I88" si="22">(H78/$H$89)*100</f>
        <v>13.636363636363635</v>
      </c>
      <c r="J78" s="59">
        <v>3</v>
      </c>
      <c r="K78" s="61">
        <f t="shared" ref="K78:K88" si="23">(J78/$J$89)*100</f>
        <v>9.0909090909090917</v>
      </c>
      <c r="L78" s="64">
        <v>9672</v>
      </c>
      <c r="M78" s="62">
        <f t="shared" ref="M78:M88" si="24">(L78/$L$89)*100</f>
        <v>15.160278565416318</v>
      </c>
    </row>
    <row r="79" spans="1:13">
      <c r="A79" s="57" t="s">
        <v>79</v>
      </c>
      <c r="B79" s="58">
        <v>0</v>
      </c>
      <c r="C79" s="58">
        <v>0</v>
      </c>
      <c r="D79" s="58">
        <v>0</v>
      </c>
      <c r="E79" s="58">
        <v>4.5</v>
      </c>
      <c r="F79" s="58">
        <v>4</v>
      </c>
      <c r="G79" s="63">
        <v>1741.5</v>
      </c>
      <c r="H79" s="59">
        <v>4.5</v>
      </c>
      <c r="I79" s="60">
        <f t="shared" si="22"/>
        <v>4.5454545454545459</v>
      </c>
      <c r="J79" s="59">
        <v>4</v>
      </c>
      <c r="K79" s="61">
        <f t="shared" si="23"/>
        <v>12.121212121212121</v>
      </c>
      <c r="L79" s="64">
        <v>1741.5</v>
      </c>
      <c r="M79" s="62">
        <f t="shared" si="24"/>
        <v>2.7296965593127087</v>
      </c>
    </row>
    <row r="80" spans="1:13">
      <c r="A80" s="57" t="s">
        <v>71</v>
      </c>
      <c r="B80" s="58">
        <v>0</v>
      </c>
      <c r="C80" s="58">
        <v>0</v>
      </c>
      <c r="D80" s="63">
        <v>0</v>
      </c>
      <c r="E80" s="58">
        <v>16</v>
      </c>
      <c r="F80" s="58">
        <v>3</v>
      </c>
      <c r="G80" s="58">
        <v>7430.4</v>
      </c>
      <c r="H80" s="59">
        <v>16</v>
      </c>
      <c r="I80" s="60">
        <f t="shared" si="22"/>
        <v>16.161616161616163</v>
      </c>
      <c r="J80" s="59">
        <v>3</v>
      </c>
      <c r="K80" s="61">
        <f t="shared" si="23"/>
        <v>9.0909090909090917</v>
      </c>
      <c r="L80" s="64">
        <v>7430.4</v>
      </c>
      <c r="M80" s="62">
        <f t="shared" si="24"/>
        <v>11.646705319734224</v>
      </c>
    </row>
    <row r="81" spans="1:13">
      <c r="A81" s="57" t="s">
        <v>75</v>
      </c>
      <c r="B81" s="58">
        <v>0</v>
      </c>
      <c r="C81" s="58">
        <v>0</v>
      </c>
      <c r="D81" s="63">
        <v>0</v>
      </c>
      <c r="E81" s="58">
        <v>7</v>
      </c>
      <c r="F81" s="58">
        <v>2</v>
      </c>
      <c r="G81" s="58">
        <v>4844</v>
      </c>
      <c r="H81" s="59">
        <v>7</v>
      </c>
      <c r="I81" s="60">
        <f t="shared" si="22"/>
        <v>7.0707070707070701</v>
      </c>
      <c r="J81" s="59">
        <v>2</v>
      </c>
      <c r="K81" s="61">
        <f t="shared" si="23"/>
        <v>6.0606060606060606</v>
      </c>
      <c r="L81" s="64">
        <v>4844</v>
      </c>
      <c r="M81" s="62">
        <f t="shared" si="24"/>
        <v>7.5926788017862537</v>
      </c>
    </row>
    <row r="82" spans="1:13">
      <c r="A82" s="57" t="s">
        <v>61</v>
      </c>
      <c r="B82" s="58">
        <v>0</v>
      </c>
      <c r="C82" s="58">
        <v>0</v>
      </c>
      <c r="D82" s="58">
        <v>0</v>
      </c>
      <c r="E82" s="58">
        <v>6.5</v>
      </c>
      <c r="F82" s="58">
        <v>3</v>
      </c>
      <c r="G82" s="63">
        <v>5047</v>
      </c>
      <c r="H82" s="59">
        <v>6.5</v>
      </c>
      <c r="I82" s="60">
        <f t="shared" si="22"/>
        <v>6.5656565656565666</v>
      </c>
      <c r="J82" s="59">
        <v>3</v>
      </c>
      <c r="K82" s="61">
        <f t="shared" si="23"/>
        <v>9.0909090909090917</v>
      </c>
      <c r="L82" s="64">
        <v>5047</v>
      </c>
      <c r="M82" s="62">
        <f t="shared" si="24"/>
        <v>7.9108690983929026</v>
      </c>
    </row>
    <row r="83" spans="1:13">
      <c r="A83" s="57" t="s">
        <v>62</v>
      </c>
      <c r="B83" s="58">
        <v>0</v>
      </c>
      <c r="C83" s="58">
        <v>0</v>
      </c>
      <c r="D83" s="58">
        <v>0</v>
      </c>
      <c r="E83" s="58">
        <v>6</v>
      </c>
      <c r="F83" s="58">
        <v>3</v>
      </c>
      <c r="G83" s="63">
        <v>4664</v>
      </c>
      <c r="H83" s="59">
        <v>6</v>
      </c>
      <c r="I83" s="60">
        <f t="shared" si="22"/>
        <v>6.0606060606060606</v>
      </c>
      <c r="J83" s="59">
        <v>3</v>
      </c>
      <c r="K83" s="61">
        <f t="shared" si="23"/>
        <v>9.0909090909090917</v>
      </c>
      <c r="L83" s="64">
        <v>4664</v>
      </c>
      <c r="M83" s="62">
        <f t="shared" si="24"/>
        <v>7.3105396225291264</v>
      </c>
    </row>
    <row r="84" spans="1:13">
      <c r="A84" s="57" t="s">
        <v>77</v>
      </c>
      <c r="B84" s="58">
        <v>0</v>
      </c>
      <c r="C84" s="58">
        <v>0</v>
      </c>
      <c r="D84" s="58">
        <v>0</v>
      </c>
      <c r="E84" s="58">
        <v>1.5</v>
      </c>
      <c r="F84" s="58">
        <v>1</v>
      </c>
      <c r="G84" s="63">
        <v>1422</v>
      </c>
      <c r="H84" s="59">
        <v>1.5</v>
      </c>
      <c r="I84" s="60">
        <f t="shared" si="22"/>
        <v>1.5151515151515151</v>
      </c>
      <c r="J84" s="59">
        <v>1</v>
      </c>
      <c r="K84" s="61">
        <f t="shared" si="23"/>
        <v>3.0303030303030303</v>
      </c>
      <c r="L84" s="64">
        <v>1422</v>
      </c>
      <c r="M84" s="62">
        <f t="shared" si="24"/>
        <v>2.2288995161313077</v>
      </c>
    </row>
    <row r="85" spans="1:13">
      <c r="A85" s="57" t="s">
        <v>63</v>
      </c>
      <c r="B85" s="58">
        <v>0</v>
      </c>
      <c r="C85" s="58">
        <v>0</v>
      </c>
      <c r="D85" s="58">
        <v>0</v>
      </c>
      <c r="E85" s="58">
        <v>8</v>
      </c>
      <c r="F85" s="58">
        <v>3</v>
      </c>
      <c r="G85" s="63">
        <v>6356.5</v>
      </c>
      <c r="H85" s="59">
        <v>8</v>
      </c>
      <c r="I85" s="60">
        <f t="shared" si="22"/>
        <v>8.0808080808080813</v>
      </c>
      <c r="J85" s="59">
        <v>3</v>
      </c>
      <c r="K85" s="61">
        <f t="shared" si="23"/>
        <v>9.0909090909090917</v>
      </c>
      <c r="L85" s="64">
        <v>6356.5</v>
      </c>
      <c r="M85" s="62">
        <f t="shared" si="24"/>
        <v>9.9634316274885055</v>
      </c>
    </row>
    <row r="86" spans="1:13">
      <c r="A86" s="57" t="s">
        <v>64</v>
      </c>
      <c r="B86" s="58">
        <v>0</v>
      </c>
      <c r="C86" s="58">
        <v>0</v>
      </c>
      <c r="D86" s="58">
        <v>0</v>
      </c>
      <c r="E86" s="58">
        <v>5</v>
      </c>
      <c r="F86" s="58">
        <v>3</v>
      </c>
      <c r="G86" s="63">
        <v>4740</v>
      </c>
      <c r="H86" s="59">
        <v>5</v>
      </c>
      <c r="I86" s="60">
        <f t="shared" si="22"/>
        <v>5.0505050505050502</v>
      </c>
      <c r="J86" s="59">
        <v>3</v>
      </c>
      <c r="K86" s="61">
        <f t="shared" si="23"/>
        <v>9.0909090909090917</v>
      </c>
      <c r="L86" s="64">
        <v>4740</v>
      </c>
      <c r="M86" s="62">
        <f t="shared" si="24"/>
        <v>7.429665053771024</v>
      </c>
    </row>
    <row r="87" spans="1:13">
      <c r="A87" s="57" t="s">
        <v>45</v>
      </c>
      <c r="B87" s="58">
        <v>0</v>
      </c>
      <c r="C87" s="58">
        <v>0</v>
      </c>
      <c r="D87" s="58">
        <v>0</v>
      </c>
      <c r="E87" s="58">
        <v>12</v>
      </c>
      <c r="F87" s="58">
        <v>3</v>
      </c>
      <c r="G87" s="63">
        <v>8304</v>
      </c>
      <c r="H87" s="59">
        <v>12</v>
      </c>
      <c r="I87" s="60">
        <f t="shared" si="22"/>
        <v>12.121212121212121</v>
      </c>
      <c r="J87" s="59">
        <v>3</v>
      </c>
      <c r="K87" s="61">
        <f t="shared" si="23"/>
        <v>9.0909090909090917</v>
      </c>
      <c r="L87" s="64">
        <v>8304</v>
      </c>
      <c r="M87" s="62">
        <f t="shared" si="24"/>
        <v>13.016020803062151</v>
      </c>
    </row>
    <row r="88" spans="1:13">
      <c r="A88" s="57" t="s">
        <v>80</v>
      </c>
      <c r="B88" s="58">
        <v>0</v>
      </c>
      <c r="C88" s="58">
        <v>0</v>
      </c>
      <c r="D88" s="58">
        <v>0</v>
      </c>
      <c r="E88" s="58">
        <v>4.5</v>
      </c>
      <c r="F88" s="58">
        <v>1</v>
      </c>
      <c r="G88" s="63">
        <v>3114</v>
      </c>
      <c r="H88" s="59">
        <v>4.5</v>
      </c>
      <c r="I88" s="60">
        <f t="shared" si="22"/>
        <v>4.5454545454545459</v>
      </c>
      <c r="J88" s="59">
        <v>1</v>
      </c>
      <c r="K88" s="61">
        <f t="shared" si="23"/>
        <v>3.0303030303030303</v>
      </c>
      <c r="L88" s="64">
        <v>3114</v>
      </c>
      <c r="M88" s="62">
        <f t="shared" si="24"/>
        <v>4.8810078011483062</v>
      </c>
    </row>
    <row r="89" spans="1:13" ht="15.75" thickBot="1">
      <c r="A89" s="65" t="s">
        <v>10</v>
      </c>
      <c r="B89" s="66">
        <f t="shared" ref="B89:C89" si="25">SUM(B77:B88)</f>
        <v>0</v>
      </c>
      <c r="C89" s="66">
        <f t="shared" si="25"/>
        <v>0</v>
      </c>
      <c r="D89" s="66">
        <f>SUM(D77:D88)</f>
        <v>0</v>
      </c>
      <c r="E89" s="66">
        <f t="shared" ref="E89:F89" si="26">SUM(E77:E88)</f>
        <v>99</v>
      </c>
      <c r="F89" s="66">
        <f t="shared" si="26"/>
        <v>33</v>
      </c>
      <c r="G89" s="66">
        <f>SUM(G77:G88)</f>
        <v>63798.3</v>
      </c>
      <c r="H89" s="66">
        <f>SUM(H77:H88)</f>
        <v>99</v>
      </c>
      <c r="I89" s="66">
        <f t="shared" ref="I89:M89" si="27">SUM(I77:I88)</f>
        <v>100.00000000000001</v>
      </c>
      <c r="J89" s="66">
        <f t="shared" si="27"/>
        <v>33</v>
      </c>
      <c r="K89" s="66">
        <f t="shared" si="27"/>
        <v>100.00000000000001</v>
      </c>
      <c r="L89" s="66">
        <f t="shared" si="27"/>
        <v>63798.3</v>
      </c>
      <c r="M89" s="66">
        <f t="shared" si="27"/>
        <v>99.999999999999972</v>
      </c>
    </row>
    <row r="90" spans="1:13" ht="16.5" thickBot="1">
      <c r="A90" s="67" t="s">
        <v>69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8" t="s">
        <v>0</v>
      </c>
      <c r="B91" s="70" t="s">
        <v>1</v>
      </c>
      <c r="C91" s="70"/>
      <c r="D91" s="70"/>
      <c r="E91" s="70" t="s">
        <v>2</v>
      </c>
      <c r="F91" s="70"/>
      <c r="G91" s="70"/>
      <c r="H91" s="70" t="s">
        <v>3</v>
      </c>
      <c r="I91" s="70"/>
      <c r="J91" s="70"/>
      <c r="K91" s="70"/>
      <c r="L91" s="70"/>
      <c r="M91" s="71"/>
    </row>
    <row r="92" spans="1:13" ht="38.25">
      <c r="A92" s="69"/>
      <c r="B92" s="34" t="s">
        <v>4</v>
      </c>
      <c r="C92" s="34" t="s">
        <v>5</v>
      </c>
      <c r="D92" s="35" t="s">
        <v>6</v>
      </c>
      <c r="E92" s="34" t="s">
        <v>4</v>
      </c>
      <c r="F92" s="34" t="s">
        <v>5</v>
      </c>
      <c r="G92" s="36" t="s">
        <v>6</v>
      </c>
      <c r="H92" s="34" t="s">
        <v>4</v>
      </c>
      <c r="I92" s="34" t="s">
        <v>7</v>
      </c>
      <c r="J92" s="34" t="s">
        <v>5</v>
      </c>
      <c r="K92" s="34" t="s">
        <v>7</v>
      </c>
      <c r="L92" s="36" t="s">
        <v>6</v>
      </c>
      <c r="M92" s="37" t="s">
        <v>7</v>
      </c>
    </row>
    <row r="93" spans="1:13">
      <c r="A93" s="27" t="s">
        <v>39</v>
      </c>
      <c r="B93" s="44">
        <v>5</v>
      </c>
      <c r="C93" s="44">
        <v>1</v>
      </c>
      <c r="D93" s="44">
        <v>2025</v>
      </c>
      <c r="E93" s="44">
        <v>30.5</v>
      </c>
      <c r="F93" s="44">
        <v>10</v>
      </c>
      <c r="G93" s="44">
        <v>12838.5</v>
      </c>
      <c r="H93" s="45">
        <v>35.5</v>
      </c>
      <c r="I93" s="46">
        <f>(H93/$H$112)*100</f>
        <v>14.853556485355648</v>
      </c>
      <c r="J93" s="45">
        <v>11</v>
      </c>
      <c r="K93" s="47">
        <f>(J93/$J$112)*100</f>
        <v>12.222222222222221</v>
      </c>
      <c r="L93" s="45">
        <v>14863.5</v>
      </c>
      <c r="M93" s="48">
        <f>(L93/$L$112)*100</f>
        <v>12.422066959733899</v>
      </c>
    </row>
    <row r="94" spans="1:13">
      <c r="A94" s="27" t="s">
        <v>36</v>
      </c>
      <c r="B94" s="44">
        <v>5</v>
      </c>
      <c r="C94" s="44">
        <v>1</v>
      </c>
      <c r="D94" s="49">
        <v>2430</v>
      </c>
      <c r="E94" s="44">
        <v>10</v>
      </c>
      <c r="F94" s="44">
        <v>4</v>
      </c>
      <c r="G94" s="49">
        <v>5650</v>
      </c>
      <c r="H94" s="45">
        <v>15</v>
      </c>
      <c r="I94" s="46">
        <f t="shared" ref="I94:I111" si="28">(H94/$H$112)*100</f>
        <v>6.2761506276150625</v>
      </c>
      <c r="J94" s="45">
        <v>5</v>
      </c>
      <c r="K94" s="47">
        <f t="shared" ref="K94:K111" si="29">(J94/$J$112)*100</f>
        <v>5.5555555555555554</v>
      </c>
      <c r="L94" s="50">
        <v>8080</v>
      </c>
      <c r="M94" s="48">
        <f t="shared" ref="M94:M111" si="30">(L94/$L$112)*100</f>
        <v>6.7528039179634609</v>
      </c>
    </row>
    <row r="95" spans="1:13">
      <c r="A95" s="27" t="s">
        <v>70</v>
      </c>
      <c r="B95" s="44">
        <v>13.5</v>
      </c>
      <c r="C95" s="44">
        <v>3</v>
      </c>
      <c r="D95" s="44">
        <v>6561</v>
      </c>
      <c r="E95" s="44">
        <v>11</v>
      </c>
      <c r="F95" s="44">
        <v>5</v>
      </c>
      <c r="G95" s="49">
        <v>5415</v>
      </c>
      <c r="H95" s="45">
        <v>24.5</v>
      </c>
      <c r="I95" s="46">
        <f t="shared" si="28"/>
        <v>10.251046025104603</v>
      </c>
      <c r="J95" s="45">
        <v>8</v>
      </c>
      <c r="K95" s="47">
        <f t="shared" si="29"/>
        <v>8.8888888888888893</v>
      </c>
      <c r="L95" s="50">
        <v>11976</v>
      </c>
      <c r="M95" s="48">
        <f t="shared" si="30"/>
        <v>10.008858876427031</v>
      </c>
    </row>
    <row r="96" spans="1:13">
      <c r="A96" s="27" t="s">
        <v>71</v>
      </c>
      <c r="B96" s="44">
        <v>0</v>
      </c>
      <c r="C96" s="44">
        <v>0</v>
      </c>
      <c r="D96" s="49">
        <v>0</v>
      </c>
      <c r="E96" s="44">
        <v>28</v>
      </c>
      <c r="F96" s="44">
        <v>6</v>
      </c>
      <c r="G96" s="44">
        <v>14325</v>
      </c>
      <c r="H96" s="45">
        <v>28</v>
      </c>
      <c r="I96" s="46">
        <f t="shared" si="28"/>
        <v>11.715481171548117</v>
      </c>
      <c r="J96" s="45">
        <v>6</v>
      </c>
      <c r="K96" s="47">
        <f t="shared" si="29"/>
        <v>6.666666666666667</v>
      </c>
      <c r="L96" s="50">
        <v>14325</v>
      </c>
      <c r="M96" s="48">
        <f t="shared" si="30"/>
        <v>11.972019322379527</v>
      </c>
    </row>
    <row r="97" spans="1:13">
      <c r="A97" s="27" t="s">
        <v>72</v>
      </c>
      <c r="B97" s="44">
        <v>0</v>
      </c>
      <c r="C97" s="44">
        <v>0</v>
      </c>
      <c r="D97" s="49">
        <v>0</v>
      </c>
      <c r="E97" s="44">
        <v>7</v>
      </c>
      <c r="F97" s="44">
        <v>4</v>
      </c>
      <c r="G97" s="44">
        <v>4755</v>
      </c>
      <c r="H97" s="45">
        <v>7</v>
      </c>
      <c r="I97" s="46">
        <f t="shared" si="28"/>
        <v>2.9288702928870292</v>
      </c>
      <c r="J97" s="45">
        <v>4</v>
      </c>
      <c r="K97" s="47">
        <f t="shared" si="29"/>
        <v>4.4444444444444446</v>
      </c>
      <c r="L97" s="50">
        <v>4755</v>
      </c>
      <c r="M97" s="48">
        <f t="shared" si="30"/>
        <v>3.9739582462767644</v>
      </c>
    </row>
    <row r="98" spans="1:13">
      <c r="A98" s="27" t="s">
        <v>41</v>
      </c>
      <c r="B98" s="44">
        <v>0</v>
      </c>
      <c r="C98" s="44">
        <v>0</v>
      </c>
      <c r="D98" s="44">
        <v>0</v>
      </c>
      <c r="E98" s="44">
        <v>20.5</v>
      </c>
      <c r="F98" s="44">
        <v>11</v>
      </c>
      <c r="G98" s="49">
        <v>8788.5</v>
      </c>
      <c r="H98" s="45">
        <v>20.5</v>
      </c>
      <c r="I98" s="46">
        <f t="shared" si="28"/>
        <v>8.5774058577405867</v>
      </c>
      <c r="J98" s="45">
        <v>11</v>
      </c>
      <c r="K98" s="47">
        <f t="shared" si="29"/>
        <v>12.222222222222221</v>
      </c>
      <c r="L98" s="50">
        <v>8788.5</v>
      </c>
      <c r="M98" s="48">
        <f t="shared" si="30"/>
        <v>7.3449278753739948</v>
      </c>
    </row>
    <row r="99" spans="1:13">
      <c r="A99" s="27" t="s">
        <v>73</v>
      </c>
      <c r="B99" s="44">
        <v>0</v>
      </c>
      <c r="C99" s="44">
        <v>0</v>
      </c>
      <c r="D99" s="44">
        <v>0</v>
      </c>
      <c r="E99" s="44">
        <v>2.5</v>
      </c>
      <c r="F99" s="44">
        <v>1</v>
      </c>
      <c r="G99" s="49">
        <v>1012.5</v>
      </c>
      <c r="H99" s="45">
        <v>2.5</v>
      </c>
      <c r="I99" s="46">
        <f t="shared" si="28"/>
        <v>1.0460251046025104</v>
      </c>
      <c r="J99" s="45">
        <v>1</v>
      </c>
      <c r="K99" s="47">
        <f t="shared" si="29"/>
        <v>1.1111111111111112</v>
      </c>
      <c r="L99" s="50">
        <v>1012.5</v>
      </c>
      <c r="M99" s="48">
        <f t="shared" si="30"/>
        <v>0.84618984739331748</v>
      </c>
    </row>
    <row r="100" spans="1:13">
      <c r="A100" s="27" t="s">
        <v>74</v>
      </c>
      <c r="B100" s="44">
        <v>0</v>
      </c>
      <c r="C100" s="44">
        <v>0</v>
      </c>
      <c r="D100" s="44">
        <v>0</v>
      </c>
      <c r="E100" s="44">
        <v>16.5</v>
      </c>
      <c r="F100" s="44">
        <v>5</v>
      </c>
      <c r="G100" s="49">
        <v>7492.5</v>
      </c>
      <c r="H100" s="45">
        <v>16.5</v>
      </c>
      <c r="I100" s="46">
        <f t="shared" si="28"/>
        <v>6.9037656903765692</v>
      </c>
      <c r="J100" s="45">
        <v>5</v>
      </c>
      <c r="K100" s="47">
        <f t="shared" si="29"/>
        <v>5.5555555555555554</v>
      </c>
      <c r="L100" s="50">
        <v>7492.5</v>
      </c>
      <c r="M100" s="48">
        <f t="shared" si="30"/>
        <v>6.2618048707105478</v>
      </c>
    </row>
    <row r="101" spans="1:13">
      <c r="A101" s="27" t="s">
        <v>75</v>
      </c>
      <c r="B101" s="44">
        <v>0</v>
      </c>
      <c r="C101" s="44">
        <v>0</v>
      </c>
      <c r="D101" s="44">
        <v>0</v>
      </c>
      <c r="E101" s="44">
        <v>6.5</v>
      </c>
      <c r="F101" s="44">
        <v>3</v>
      </c>
      <c r="G101" s="49">
        <v>2632.5</v>
      </c>
      <c r="H101" s="45">
        <v>6.5</v>
      </c>
      <c r="I101" s="46">
        <f t="shared" si="28"/>
        <v>2.7196652719665275</v>
      </c>
      <c r="J101" s="45">
        <v>3</v>
      </c>
      <c r="K101" s="47">
        <f t="shared" si="29"/>
        <v>3.3333333333333335</v>
      </c>
      <c r="L101" s="50">
        <v>2632.5</v>
      </c>
      <c r="M101" s="48">
        <f t="shared" si="30"/>
        <v>2.200093603222625</v>
      </c>
    </row>
    <row r="102" spans="1:13">
      <c r="A102" s="27" t="s">
        <v>44</v>
      </c>
      <c r="B102" s="44">
        <v>0</v>
      </c>
      <c r="C102" s="44">
        <v>0</v>
      </c>
      <c r="D102" s="44">
        <v>0</v>
      </c>
      <c r="E102" s="44">
        <v>3.5</v>
      </c>
      <c r="F102" s="44">
        <v>2</v>
      </c>
      <c r="G102" s="49">
        <v>1417.5</v>
      </c>
      <c r="H102" s="45">
        <v>3.5</v>
      </c>
      <c r="I102" s="46">
        <f t="shared" si="28"/>
        <v>1.4644351464435146</v>
      </c>
      <c r="J102" s="45">
        <v>2</v>
      </c>
      <c r="K102" s="47">
        <f t="shared" si="29"/>
        <v>2.2222222222222223</v>
      </c>
      <c r="L102" s="50">
        <v>1417.5</v>
      </c>
      <c r="M102" s="48">
        <f t="shared" si="30"/>
        <v>1.1846657863506445</v>
      </c>
    </row>
    <row r="103" spans="1:13">
      <c r="A103" s="27" t="s">
        <v>76</v>
      </c>
      <c r="B103" s="44">
        <v>0</v>
      </c>
      <c r="C103" s="44">
        <v>0</v>
      </c>
      <c r="D103" s="44">
        <v>0</v>
      </c>
      <c r="E103" s="44">
        <v>6</v>
      </c>
      <c r="F103" s="44">
        <v>2</v>
      </c>
      <c r="G103" s="49">
        <v>5154</v>
      </c>
      <c r="H103" s="45">
        <v>6</v>
      </c>
      <c r="I103" s="46">
        <f t="shared" si="28"/>
        <v>2.510460251046025</v>
      </c>
      <c r="J103" s="45">
        <v>2</v>
      </c>
      <c r="K103" s="47">
        <f t="shared" si="29"/>
        <v>2.2222222222222223</v>
      </c>
      <c r="L103" s="50">
        <v>5154</v>
      </c>
      <c r="M103" s="48">
        <f t="shared" si="30"/>
        <v>4.3074197268791687</v>
      </c>
    </row>
    <row r="104" spans="1:13">
      <c r="A104" s="27" t="s">
        <v>61</v>
      </c>
      <c r="B104" s="44">
        <v>0</v>
      </c>
      <c r="C104" s="44">
        <v>0</v>
      </c>
      <c r="D104" s="44">
        <v>0</v>
      </c>
      <c r="E104" s="44">
        <v>23</v>
      </c>
      <c r="F104" s="44">
        <v>10</v>
      </c>
      <c r="G104" s="49">
        <v>14055.5</v>
      </c>
      <c r="H104" s="45">
        <v>23</v>
      </c>
      <c r="I104" s="46">
        <f t="shared" si="28"/>
        <v>9.6234309623430967</v>
      </c>
      <c r="J104" s="45">
        <v>10</v>
      </c>
      <c r="K104" s="47">
        <f t="shared" si="29"/>
        <v>11.111111111111111</v>
      </c>
      <c r="L104" s="50">
        <v>14055.5</v>
      </c>
      <c r="M104" s="48">
        <f t="shared" si="30"/>
        <v>11.746786567937553</v>
      </c>
    </row>
    <row r="105" spans="1:13">
      <c r="A105" s="27" t="s">
        <v>62</v>
      </c>
      <c r="B105" s="44">
        <v>0</v>
      </c>
      <c r="C105" s="44">
        <v>0</v>
      </c>
      <c r="D105" s="49">
        <v>0</v>
      </c>
      <c r="E105" s="44">
        <v>3</v>
      </c>
      <c r="F105" s="44">
        <v>1</v>
      </c>
      <c r="G105" s="44">
        <v>2175</v>
      </c>
      <c r="H105" s="45">
        <v>3</v>
      </c>
      <c r="I105" s="46">
        <f t="shared" si="28"/>
        <v>1.2552301255230125</v>
      </c>
      <c r="J105" s="45">
        <v>1</v>
      </c>
      <c r="K105" s="47">
        <f t="shared" si="29"/>
        <v>1.1111111111111112</v>
      </c>
      <c r="L105" s="50">
        <v>2175</v>
      </c>
      <c r="M105" s="48">
        <f t="shared" si="30"/>
        <v>1.8177411536597188</v>
      </c>
    </row>
    <row r="106" spans="1:13">
      <c r="A106" s="27" t="s">
        <v>77</v>
      </c>
      <c r="B106" s="44">
        <v>0</v>
      </c>
      <c r="C106" s="44">
        <v>0</v>
      </c>
      <c r="D106" s="44">
        <v>0</v>
      </c>
      <c r="E106" s="44">
        <v>5</v>
      </c>
      <c r="F106" s="44">
        <v>3</v>
      </c>
      <c r="G106" s="49">
        <v>2990</v>
      </c>
      <c r="H106" s="45">
        <v>5</v>
      </c>
      <c r="I106" s="46">
        <f t="shared" si="28"/>
        <v>2.0920502092050208</v>
      </c>
      <c r="J106" s="45">
        <v>3</v>
      </c>
      <c r="K106" s="47">
        <f t="shared" si="29"/>
        <v>3.3333333333333335</v>
      </c>
      <c r="L106" s="50">
        <v>2990</v>
      </c>
      <c r="M106" s="48">
        <f t="shared" si="30"/>
        <v>2.498871746870142</v>
      </c>
    </row>
    <row r="107" spans="1:13">
      <c r="A107" s="27" t="s">
        <v>63</v>
      </c>
      <c r="B107" s="44">
        <v>0</v>
      </c>
      <c r="C107" s="44">
        <v>0</v>
      </c>
      <c r="D107" s="44">
        <v>0</v>
      </c>
      <c r="E107" s="44">
        <v>3</v>
      </c>
      <c r="F107" s="44">
        <v>2</v>
      </c>
      <c r="G107" s="49">
        <v>1215</v>
      </c>
      <c r="H107" s="45">
        <v>3</v>
      </c>
      <c r="I107" s="46">
        <f t="shared" si="28"/>
        <v>1.2552301255230125</v>
      </c>
      <c r="J107" s="45">
        <v>2</v>
      </c>
      <c r="K107" s="47">
        <f t="shared" si="29"/>
        <v>2.2222222222222223</v>
      </c>
      <c r="L107" s="50">
        <v>1215</v>
      </c>
      <c r="M107" s="48">
        <f t="shared" si="30"/>
        <v>1.0154278168719808</v>
      </c>
    </row>
    <row r="108" spans="1:13">
      <c r="A108" s="27" t="s">
        <v>64</v>
      </c>
      <c r="B108" s="44">
        <v>0</v>
      </c>
      <c r="C108" s="44">
        <v>0</v>
      </c>
      <c r="D108" s="44">
        <v>0</v>
      </c>
      <c r="E108" s="44">
        <v>3</v>
      </c>
      <c r="F108" s="44">
        <v>1</v>
      </c>
      <c r="G108" s="49">
        <v>2979</v>
      </c>
      <c r="H108" s="45">
        <v>3</v>
      </c>
      <c r="I108" s="46">
        <f t="shared" si="28"/>
        <v>1.2552301255230125</v>
      </c>
      <c r="J108" s="45">
        <v>1</v>
      </c>
      <c r="K108" s="47">
        <f t="shared" si="29"/>
        <v>1.1111111111111112</v>
      </c>
      <c r="L108" s="50">
        <v>2979</v>
      </c>
      <c r="M108" s="48">
        <f t="shared" si="30"/>
        <v>2.4896785732194493</v>
      </c>
    </row>
    <row r="109" spans="1:13">
      <c r="A109" s="27" t="s">
        <v>45</v>
      </c>
      <c r="B109" s="44">
        <v>0</v>
      </c>
      <c r="C109" s="44">
        <v>0</v>
      </c>
      <c r="D109" s="44">
        <v>0</v>
      </c>
      <c r="E109" s="44">
        <v>3</v>
      </c>
      <c r="F109" s="44">
        <v>1</v>
      </c>
      <c r="G109" s="49">
        <v>2175</v>
      </c>
      <c r="H109" s="45">
        <v>3</v>
      </c>
      <c r="I109" s="46">
        <f t="shared" si="28"/>
        <v>1.2552301255230125</v>
      </c>
      <c r="J109" s="45">
        <v>1</v>
      </c>
      <c r="K109" s="47">
        <f t="shared" si="29"/>
        <v>1.1111111111111112</v>
      </c>
      <c r="L109" s="50">
        <v>2175</v>
      </c>
      <c r="M109" s="48">
        <f t="shared" si="30"/>
        <v>1.8177411536597188</v>
      </c>
    </row>
    <row r="110" spans="1:13">
      <c r="A110" s="27" t="s">
        <v>78</v>
      </c>
      <c r="B110" s="44">
        <v>0</v>
      </c>
      <c r="C110" s="44">
        <v>0</v>
      </c>
      <c r="D110" s="44">
        <v>0</v>
      </c>
      <c r="E110" s="44">
        <v>14</v>
      </c>
      <c r="F110" s="44">
        <v>6</v>
      </c>
      <c r="G110" s="49">
        <v>5670</v>
      </c>
      <c r="H110" s="45">
        <v>14</v>
      </c>
      <c r="I110" s="46">
        <f t="shared" si="28"/>
        <v>5.8577405857740583</v>
      </c>
      <c r="J110" s="45">
        <v>6</v>
      </c>
      <c r="K110" s="47">
        <f t="shared" si="29"/>
        <v>6.666666666666667</v>
      </c>
      <c r="L110" s="50">
        <v>5670</v>
      </c>
      <c r="M110" s="48">
        <f t="shared" si="30"/>
        <v>4.7386631454025778</v>
      </c>
    </row>
    <row r="111" spans="1:13">
      <c r="A111" s="27" t="s">
        <v>67</v>
      </c>
      <c r="B111" s="44">
        <v>0</v>
      </c>
      <c r="C111" s="44">
        <v>0</v>
      </c>
      <c r="D111" s="44">
        <v>0</v>
      </c>
      <c r="E111" s="44">
        <v>19.5</v>
      </c>
      <c r="F111" s="44">
        <v>8</v>
      </c>
      <c r="G111" s="49">
        <v>7897.5</v>
      </c>
      <c r="H111" s="45">
        <v>19.5</v>
      </c>
      <c r="I111" s="46">
        <f t="shared" si="28"/>
        <v>8.1589958158995817</v>
      </c>
      <c r="J111" s="45">
        <v>8</v>
      </c>
      <c r="K111" s="47">
        <f t="shared" si="29"/>
        <v>8.8888888888888893</v>
      </c>
      <c r="L111" s="50">
        <v>7897.5</v>
      </c>
      <c r="M111" s="48">
        <f t="shared" si="30"/>
        <v>6.6002808096678756</v>
      </c>
    </row>
    <row r="112" spans="1:13" ht="15.75" thickBot="1">
      <c r="A112" s="38" t="s">
        <v>10</v>
      </c>
      <c r="B112" s="40">
        <f t="shared" ref="B112:L112" si="31">SUM(B93:B111)</f>
        <v>23.5</v>
      </c>
      <c r="C112" s="40">
        <f t="shared" si="31"/>
        <v>5</v>
      </c>
      <c r="D112" s="40">
        <f t="shared" si="31"/>
        <v>11016</v>
      </c>
      <c r="E112" s="40">
        <f t="shared" si="31"/>
        <v>215.5</v>
      </c>
      <c r="F112" s="40">
        <f t="shared" si="31"/>
        <v>85</v>
      </c>
      <c r="G112" s="40">
        <f t="shared" si="31"/>
        <v>108638</v>
      </c>
      <c r="H112" s="40">
        <f t="shared" si="31"/>
        <v>239</v>
      </c>
      <c r="I112" s="39">
        <f t="shared" si="31"/>
        <v>100.00000000000001</v>
      </c>
      <c r="J112" s="41">
        <f t="shared" si="31"/>
        <v>90</v>
      </c>
      <c r="K112" s="41">
        <f t="shared" si="31"/>
        <v>100.00000000000003</v>
      </c>
      <c r="L112" s="40">
        <f t="shared" si="31"/>
        <v>119654</v>
      </c>
      <c r="M112" s="42">
        <f>SUM(M93:M111)</f>
        <v>100.00000000000001</v>
      </c>
    </row>
    <row r="113" spans="1:13" ht="16.5" thickBot="1">
      <c r="A113" s="67" t="s">
        <v>81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8" t="s">
        <v>0</v>
      </c>
      <c r="B114" s="70" t="s">
        <v>1</v>
      </c>
      <c r="C114" s="70"/>
      <c r="D114" s="70"/>
      <c r="E114" s="70" t="s">
        <v>2</v>
      </c>
      <c r="F114" s="70"/>
      <c r="G114" s="70"/>
      <c r="H114" s="70" t="s">
        <v>3</v>
      </c>
      <c r="I114" s="70"/>
      <c r="J114" s="70"/>
      <c r="K114" s="70"/>
      <c r="L114" s="70"/>
      <c r="M114" s="71"/>
    </row>
    <row r="115" spans="1:13" ht="38.25">
      <c r="A115" s="69"/>
      <c r="B115" s="34" t="s">
        <v>4</v>
      </c>
      <c r="C115" s="34" t="s">
        <v>5</v>
      </c>
      <c r="D115" s="35" t="s">
        <v>6</v>
      </c>
      <c r="E115" s="34" t="s">
        <v>4</v>
      </c>
      <c r="F115" s="34" t="s">
        <v>5</v>
      </c>
      <c r="G115" s="36" t="s">
        <v>6</v>
      </c>
      <c r="H115" s="34" t="s">
        <v>4</v>
      </c>
      <c r="I115" s="34" t="s">
        <v>7</v>
      </c>
      <c r="J115" s="34" t="s">
        <v>5</v>
      </c>
      <c r="K115" s="34" t="s">
        <v>7</v>
      </c>
      <c r="L115" s="36" t="s">
        <v>6</v>
      </c>
      <c r="M115" s="37" t="s">
        <v>7</v>
      </c>
    </row>
    <row r="116" spans="1:13">
      <c r="A116" s="27" t="s">
        <v>39</v>
      </c>
      <c r="B116" s="44">
        <v>20</v>
      </c>
      <c r="C116" s="44">
        <v>4</v>
      </c>
      <c r="D116" s="44">
        <v>8100</v>
      </c>
      <c r="E116" s="44">
        <v>9</v>
      </c>
      <c r="F116" s="44">
        <v>3</v>
      </c>
      <c r="G116" s="44">
        <v>5405</v>
      </c>
      <c r="H116" s="45">
        <v>29</v>
      </c>
      <c r="I116" s="46">
        <f>H116/$H$132*100</f>
        <v>16.959064327485379</v>
      </c>
      <c r="J116" s="45">
        <v>7</v>
      </c>
      <c r="K116" s="47">
        <f>J116/$J$132*100</f>
        <v>15.217391304347828</v>
      </c>
      <c r="L116" s="45">
        <v>13505</v>
      </c>
      <c r="M116" s="48">
        <f>L116/$L$132*100</f>
        <v>13.445035143261055</v>
      </c>
    </row>
    <row r="117" spans="1:13">
      <c r="A117" s="27" t="s">
        <v>36</v>
      </c>
      <c r="B117" s="44">
        <v>0</v>
      </c>
      <c r="C117" s="44">
        <v>0</v>
      </c>
      <c r="D117" s="49">
        <v>0</v>
      </c>
      <c r="E117" s="44">
        <v>20</v>
      </c>
      <c r="F117" s="44">
        <v>7</v>
      </c>
      <c r="G117" s="49">
        <v>9060</v>
      </c>
      <c r="H117" s="45">
        <v>20</v>
      </c>
      <c r="I117" s="46">
        <f t="shared" ref="I117:I131" si="32">H117/$H$132*100</f>
        <v>11.695906432748536</v>
      </c>
      <c r="J117" s="45">
        <v>7</v>
      </c>
      <c r="K117" s="47">
        <f t="shared" ref="K117:K131" si="33">J117/$J$132*100</f>
        <v>15.217391304347828</v>
      </c>
      <c r="L117" s="50">
        <v>9060</v>
      </c>
      <c r="M117" s="48">
        <f t="shared" ref="M117:M131" si="34">L117/$L$132*100</f>
        <v>9.0197718176930888</v>
      </c>
    </row>
    <row r="118" spans="1:13">
      <c r="A118" s="27" t="s">
        <v>70</v>
      </c>
      <c r="B118" s="44">
        <v>15</v>
      </c>
      <c r="C118" s="44">
        <v>3</v>
      </c>
      <c r="D118" s="44">
        <v>7290</v>
      </c>
      <c r="E118" s="44">
        <v>0</v>
      </c>
      <c r="F118" s="44">
        <v>0</v>
      </c>
      <c r="G118" s="49">
        <v>0</v>
      </c>
      <c r="H118" s="45">
        <v>15</v>
      </c>
      <c r="I118" s="46">
        <f t="shared" si="32"/>
        <v>8.7719298245614024</v>
      </c>
      <c r="J118" s="45">
        <v>3</v>
      </c>
      <c r="K118" s="47">
        <f t="shared" si="33"/>
        <v>6.5217391304347823</v>
      </c>
      <c r="L118" s="50">
        <v>7290</v>
      </c>
      <c r="M118" s="48">
        <f t="shared" si="34"/>
        <v>7.2576309658921216</v>
      </c>
    </row>
    <row r="119" spans="1:13">
      <c r="A119" s="27" t="s">
        <v>71</v>
      </c>
      <c r="B119" s="44">
        <v>10</v>
      </c>
      <c r="C119" s="44">
        <v>2</v>
      </c>
      <c r="D119" s="49">
        <v>4860</v>
      </c>
      <c r="E119" s="44">
        <v>16.5</v>
      </c>
      <c r="F119" s="44">
        <v>5</v>
      </c>
      <c r="G119" s="44">
        <v>11962.5</v>
      </c>
      <c r="H119" s="45">
        <v>26.5</v>
      </c>
      <c r="I119" s="46">
        <f t="shared" si="32"/>
        <v>15.497076023391813</v>
      </c>
      <c r="J119" s="45">
        <v>7</v>
      </c>
      <c r="K119" s="47">
        <f t="shared" si="33"/>
        <v>15.217391304347828</v>
      </c>
      <c r="L119" s="50">
        <v>16822.5</v>
      </c>
      <c r="M119" s="48">
        <f t="shared" si="34"/>
        <v>16.747804790633776</v>
      </c>
    </row>
    <row r="120" spans="1:13">
      <c r="A120" s="27" t="s">
        <v>41</v>
      </c>
      <c r="B120" s="44">
        <v>0</v>
      </c>
      <c r="C120" s="44">
        <v>0</v>
      </c>
      <c r="D120" s="49">
        <v>0</v>
      </c>
      <c r="E120" s="44">
        <v>10</v>
      </c>
      <c r="F120" s="44">
        <v>2</v>
      </c>
      <c r="G120" s="44">
        <v>7250</v>
      </c>
      <c r="H120" s="45">
        <v>10</v>
      </c>
      <c r="I120" s="46">
        <f t="shared" si="32"/>
        <v>5.8479532163742682</v>
      </c>
      <c r="J120" s="45">
        <v>2</v>
      </c>
      <c r="K120" s="47">
        <f t="shared" si="33"/>
        <v>4.3478260869565215</v>
      </c>
      <c r="L120" s="50">
        <v>7250</v>
      </c>
      <c r="M120" s="48">
        <f t="shared" si="34"/>
        <v>7.2178085737610251</v>
      </c>
    </row>
    <row r="121" spans="1:13">
      <c r="A121" s="27" t="s">
        <v>73</v>
      </c>
      <c r="B121" s="44">
        <v>30</v>
      </c>
      <c r="C121" s="44">
        <v>6</v>
      </c>
      <c r="D121" s="44">
        <v>14580</v>
      </c>
      <c r="E121" s="44">
        <v>0</v>
      </c>
      <c r="F121" s="44">
        <v>0</v>
      </c>
      <c r="G121" s="49">
        <v>0</v>
      </c>
      <c r="H121" s="45">
        <v>30</v>
      </c>
      <c r="I121" s="46">
        <f t="shared" si="32"/>
        <v>17.543859649122805</v>
      </c>
      <c r="J121" s="45">
        <v>6</v>
      </c>
      <c r="K121" s="47">
        <f t="shared" si="33"/>
        <v>13.043478260869565</v>
      </c>
      <c r="L121" s="50">
        <v>14580</v>
      </c>
      <c r="M121" s="48">
        <f t="shared" si="34"/>
        <v>14.515261931784243</v>
      </c>
    </row>
    <row r="122" spans="1:13">
      <c r="A122" s="27" t="s">
        <v>74</v>
      </c>
      <c r="B122" s="44">
        <v>0</v>
      </c>
      <c r="C122" s="44">
        <v>0</v>
      </c>
      <c r="D122" s="44">
        <v>0</v>
      </c>
      <c r="E122" s="44">
        <v>3.5</v>
      </c>
      <c r="F122" s="44">
        <v>1</v>
      </c>
      <c r="G122" s="49">
        <v>2537.5</v>
      </c>
      <c r="H122" s="45">
        <v>3.5</v>
      </c>
      <c r="I122" s="46">
        <f t="shared" si="32"/>
        <v>2.0467836257309941</v>
      </c>
      <c r="J122" s="45">
        <v>1</v>
      </c>
      <c r="K122" s="47">
        <f t="shared" si="33"/>
        <v>2.1739130434782608</v>
      </c>
      <c r="L122" s="50">
        <v>2537.5</v>
      </c>
      <c r="M122" s="48">
        <f t="shared" si="34"/>
        <v>2.5262330008163589</v>
      </c>
    </row>
    <row r="123" spans="1:13">
      <c r="A123" s="27" t="s">
        <v>44</v>
      </c>
      <c r="B123" s="44">
        <v>0</v>
      </c>
      <c r="C123" s="44">
        <v>0</v>
      </c>
      <c r="D123" s="44">
        <v>0</v>
      </c>
      <c r="E123" s="44">
        <v>3.5</v>
      </c>
      <c r="F123" s="44">
        <v>1</v>
      </c>
      <c r="G123" s="49">
        <v>2537.5</v>
      </c>
      <c r="H123" s="45">
        <v>3.5</v>
      </c>
      <c r="I123" s="46">
        <f t="shared" si="32"/>
        <v>2.0467836257309941</v>
      </c>
      <c r="J123" s="45">
        <v>1</v>
      </c>
      <c r="K123" s="47">
        <f t="shared" si="33"/>
        <v>2.1739130434782608</v>
      </c>
      <c r="L123" s="50">
        <v>2537.5</v>
      </c>
      <c r="M123" s="48">
        <f t="shared" si="34"/>
        <v>2.5262330008163589</v>
      </c>
    </row>
    <row r="124" spans="1:13">
      <c r="A124" s="27" t="s">
        <v>82</v>
      </c>
      <c r="B124" s="44">
        <v>0</v>
      </c>
      <c r="C124" s="44">
        <v>0</v>
      </c>
      <c r="D124" s="44">
        <v>0</v>
      </c>
      <c r="E124" s="44">
        <v>6.5</v>
      </c>
      <c r="F124" s="44">
        <v>3</v>
      </c>
      <c r="G124" s="49">
        <v>5330.5</v>
      </c>
      <c r="H124" s="45">
        <v>6.5</v>
      </c>
      <c r="I124" s="46">
        <f t="shared" si="32"/>
        <v>3.8011695906432745</v>
      </c>
      <c r="J124" s="45">
        <v>3</v>
      </c>
      <c r="K124" s="47">
        <f t="shared" si="33"/>
        <v>6.5217391304347823</v>
      </c>
      <c r="L124" s="50">
        <v>5330.5</v>
      </c>
      <c r="M124" s="48">
        <f t="shared" si="34"/>
        <v>5.30683153137009</v>
      </c>
    </row>
    <row r="125" spans="1:13">
      <c r="A125" s="27" t="s">
        <v>64</v>
      </c>
      <c r="B125" s="44">
        <v>0</v>
      </c>
      <c r="C125" s="44">
        <v>0</v>
      </c>
      <c r="D125" s="44">
        <v>0</v>
      </c>
      <c r="E125" s="44">
        <v>1.5</v>
      </c>
      <c r="F125" s="44">
        <v>1</v>
      </c>
      <c r="G125" s="49">
        <v>1489.5</v>
      </c>
      <c r="H125" s="45">
        <v>1.5</v>
      </c>
      <c r="I125" s="46">
        <f t="shared" si="32"/>
        <v>0.8771929824561403</v>
      </c>
      <c r="J125" s="45">
        <v>1</v>
      </c>
      <c r="K125" s="47">
        <f t="shared" si="33"/>
        <v>2.1739130434782608</v>
      </c>
      <c r="L125" s="50">
        <v>1489.5</v>
      </c>
      <c r="M125" s="48">
        <f t="shared" si="34"/>
        <v>1.4828863269816619</v>
      </c>
    </row>
    <row r="126" spans="1:13">
      <c r="A126" s="27" t="s">
        <v>83</v>
      </c>
      <c r="B126" s="44">
        <v>0</v>
      </c>
      <c r="C126" s="44">
        <v>0</v>
      </c>
      <c r="D126" s="44">
        <v>0</v>
      </c>
      <c r="E126" s="44">
        <v>4.5</v>
      </c>
      <c r="F126" s="44">
        <v>1</v>
      </c>
      <c r="G126" s="49">
        <v>4468.5</v>
      </c>
      <c r="H126" s="45">
        <v>4.5</v>
      </c>
      <c r="I126" s="46">
        <f t="shared" si="32"/>
        <v>2.6315789473684208</v>
      </c>
      <c r="J126" s="45">
        <v>1</v>
      </c>
      <c r="K126" s="47">
        <f t="shared" si="33"/>
        <v>2.1739130434782608</v>
      </c>
      <c r="L126" s="50">
        <v>4468.5</v>
      </c>
      <c r="M126" s="48">
        <f t="shared" si="34"/>
        <v>4.4486589809449857</v>
      </c>
    </row>
    <row r="127" spans="1:13">
      <c r="A127" s="27" t="s">
        <v>84</v>
      </c>
      <c r="B127" s="44">
        <v>0</v>
      </c>
      <c r="C127" s="44">
        <v>0</v>
      </c>
      <c r="D127" s="44">
        <v>0</v>
      </c>
      <c r="E127" s="44">
        <v>2.5</v>
      </c>
      <c r="F127" s="44">
        <v>1</v>
      </c>
      <c r="G127" s="49">
        <v>2482.5</v>
      </c>
      <c r="H127" s="45">
        <v>2.5</v>
      </c>
      <c r="I127" s="46">
        <f t="shared" si="32"/>
        <v>1.4619883040935671</v>
      </c>
      <c r="J127" s="45">
        <v>1</v>
      </c>
      <c r="K127" s="47">
        <f t="shared" si="33"/>
        <v>2.1739130434782608</v>
      </c>
      <c r="L127" s="50">
        <v>2482.5</v>
      </c>
      <c r="M127" s="48">
        <f t="shared" si="34"/>
        <v>2.471477211636103</v>
      </c>
    </row>
    <row r="128" spans="1:13">
      <c r="A128" s="27" t="s">
        <v>85</v>
      </c>
      <c r="B128" s="44">
        <v>0</v>
      </c>
      <c r="C128" s="44">
        <v>0</v>
      </c>
      <c r="D128" s="49">
        <v>0</v>
      </c>
      <c r="E128" s="44">
        <v>1</v>
      </c>
      <c r="F128" s="44">
        <v>1</v>
      </c>
      <c r="G128" s="44">
        <v>405</v>
      </c>
      <c r="H128" s="45">
        <v>1</v>
      </c>
      <c r="I128" s="46">
        <f t="shared" si="32"/>
        <v>0.58479532163742687</v>
      </c>
      <c r="J128" s="45">
        <v>1</v>
      </c>
      <c r="K128" s="47">
        <f t="shared" si="33"/>
        <v>2.1739130434782608</v>
      </c>
      <c r="L128" s="50">
        <v>405</v>
      </c>
      <c r="M128" s="48">
        <f t="shared" si="34"/>
        <v>0.40320172032734003</v>
      </c>
    </row>
    <row r="129" spans="1:13">
      <c r="A129" s="27" t="s">
        <v>45</v>
      </c>
      <c r="B129" s="44">
        <v>0</v>
      </c>
      <c r="C129" s="44">
        <v>0</v>
      </c>
      <c r="D129" s="44">
        <v>0</v>
      </c>
      <c r="E129" s="44">
        <v>3.5</v>
      </c>
      <c r="F129" s="44">
        <v>1</v>
      </c>
      <c r="G129" s="49">
        <v>2537.5</v>
      </c>
      <c r="H129" s="45">
        <v>3.5</v>
      </c>
      <c r="I129" s="46">
        <f t="shared" si="32"/>
        <v>2.0467836257309941</v>
      </c>
      <c r="J129" s="45">
        <v>1</v>
      </c>
      <c r="K129" s="47">
        <f t="shared" si="33"/>
        <v>2.1739130434782608</v>
      </c>
      <c r="L129" s="50">
        <v>2537.5</v>
      </c>
      <c r="M129" s="48">
        <f t="shared" si="34"/>
        <v>2.5262330008163589</v>
      </c>
    </row>
    <row r="130" spans="1:13">
      <c r="A130" s="27" t="s">
        <v>67</v>
      </c>
      <c r="B130" s="44">
        <v>0</v>
      </c>
      <c r="C130" s="44">
        <v>0</v>
      </c>
      <c r="D130" s="44">
        <v>0</v>
      </c>
      <c r="E130" s="44">
        <v>7</v>
      </c>
      <c r="F130" s="44">
        <v>2</v>
      </c>
      <c r="G130" s="49">
        <v>5075</v>
      </c>
      <c r="H130" s="45">
        <v>7</v>
      </c>
      <c r="I130" s="46">
        <f t="shared" si="32"/>
        <v>4.0935672514619883</v>
      </c>
      <c r="J130" s="45">
        <v>2</v>
      </c>
      <c r="K130" s="47">
        <f t="shared" si="33"/>
        <v>4.3478260869565215</v>
      </c>
      <c r="L130" s="50">
        <v>5075</v>
      </c>
      <c r="M130" s="48">
        <f t="shared" si="34"/>
        <v>5.0524660016327179</v>
      </c>
    </row>
    <row r="131" spans="1:13">
      <c r="A131" s="27" t="s">
        <v>86</v>
      </c>
      <c r="B131" s="44">
        <v>0</v>
      </c>
      <c r="C131" s="44">
        <v>0</v>
      </c>
      <c r="D131" s="44">
        <v>0</v>
      </c>
      <c r="E131" s="44">
        <v>7</v>
      </c>
      <c r="F131" s="44">
        <v>2</v>
      </c>
      <c r="G131" s="49">
        <v>5075</v>
      </c>
      <c r="H131" s="45">
        <v>7</v>
      </c>
      <c r="I131" s="46">
        <f t="shared" si="32"/>
        <v>4.0935672514619883</v>
      </c>
      <c r="J131" s="45">
        <v>2</v>
      </c>
      <c r="K131" s="47">
        <f t="shared" si="33"/>
        <v>4.3478260869565215</v>
      </c>
      <c r="L131" s="50">
        <v>5075</v>
      </c>
      <c r="M131" s="48">
        <f t="shared" si="34"/>
        <v>5.0524660016327179</v>
      </c>
    </row>
    <row r="132" spans="1:13" ht="15.75" thickBot="1">
      <c r="A132" s="38" t="s">
        <v>10</v>
      </c>
      <c r="B132" s="40">
        <f>SUM(B116:B131)</f>
        <v>75</v>
      </c>
      <c r="C132" s="40">
        <f t="shared" ref="C132:G132" si="35">SUM(C116:C131)</f>
        <v>15</v>
      </c>
      <c r="D132" s="40">
        <f t="shared" si="35"/>
        <v>34830</v>
      </c>
      <c r="E132" s="40">
        <f t="shared" si="35"/>
        <v>96</v>
      </c>
      <c r="F132" s="40">
        <f t="shared" si="35"/>
        <v>31</v>
      </c>
      <c r="G132" s="40">
        <f t="shared" si="35"/>
        <v>65616</v>
      </c>
      <c r="H132" s="40">
        <f>SUM(H116:H131)</f>
        <v>171</v>
      </c>
      <c r="I132" s="39">
        <f>SUM(I116:I131)</f>
        <v>100</v>
      </c>
      <c r="J132" s="41">
        <f>SUM(J116:J131)</f>
        <v>46</v>
      </c>
      <c r="K132" s="41">
        <f>SUM(K116:K131)</f>
        <v>100.00000000000003</v>
      </c>
      <c r="L132" s="40">
        <f>SUM(L116:L131)</f>
        <v>100446</v>
      </c>
      <c r="M132" s="42">
        <f>SUM(M116:M131)</f>
        <v>100.00000000000001</v>
      </c>
    </row>
    <row r="133" spans="1:13">
      <c r="A133" s="76" t="s">
        <v>8</v>
      </c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</row>
  </sheetData>
  <mergeCells count="42">
    <mergeCell ref="A113:M113"/>
    <mergeCell ref="A114:A115"/>
    <mergeCell ref="B114:D114"/>
    <mergeCell ref="E114:G114"/>
    <mergeCell ref="H114:M114"/>
    <mergeCell ref="A74:M74"/>
    <mergeCell ref="A59:A60"/>
    <mergeCell ref="B59:D59"/>
    <mergeCell ref="E59:G59"/>
    <mergeCell ref="H59:M59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1:M1"/>
    <mergeCell ref="A2:M2"/>
    <mergeCell ref="A3:A4"/>
    <mergeCell ref="B3:D3"/>
    <mergeCell ref="E3:G3"/>
    <mergeCell ref="H3:M3"/>
    <mergeCell ref="A75:A76"/>
    <mergeCell ref="B75:D75"/>
    <mergeCell ref="E75:G75"/>
    <mergeCell ref="H75:M75"/>
    <mergeCell ref="A133:M133"/>
    <mergeCell ref="A90:M90"/>
    <mergeCell ref="A91:A92"/>
    <mergeCell ref="B91:D91"/>
    <mergeCell ref="E91:G91"/>
    <mergeCell ref="H91:M9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showGridLines="0" tabSelected="1" zoomScaleNormal="100" workbookViewId="0">
      <selection activeCell="E16" sqref="E16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4" width="13.28515625" bestFit="1" customWidth="1"/>
    <col min="5" max="5" width="14.28515625" bestFit="1" customWidth="1"/>
    <col min="6" max="16" width="9.140625" customWidth="1"/>
    <col min="17" max="16384" width="9.140625" hidden="1"/>
  </cols>
  <sheetData>
    <row r="1" spans="1:5" ht="36" customHeight="1">
      <c r="A1" s="19" t="s">
        <v>24</v>
      </c>
      <c r="B1" s="20" t="s">
        <v>23</v>
      </c>
      <c r="C1" s="20" t="s">
        <v>22</v>
      </c>
      <c r="D1" s="19" t="s">
        <v>10</v>
      </c>
      <c r="E1" s="20" t="s">
        <v>21</v>
      </c>
    </row>
    <row r="2" spans="1:5">
      <c r="A2" s="15" t="s">
        <v>25</v>
      </c>
      <c r="E2" s="16">
        <v>49607.59</v>
      </c>
    </row>
    <row r="3" spans="1:5">
      <c r="A3" s="17" t="s">
        <v>26</v>
      </c>
      <c r="E3" s="18">
        <v>69156.61</v>
      </c>
    </row>
    <row r="4" spans="1:5">
      <c r="A4" s="15" t="s">
        <v>27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30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31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32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33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46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29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28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20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19</v>
      </c>
      <c r="B13" s="10">
        <f>'TABELA 19'!B57</f>
        <v>0</v>
      </c>
      <c r="C13" s="10">
        <v>42.5</v>
      </c>
      <c r="D13" s="10">
        <f t="shared" ref="D13:D21" si="2">SUM(B13:C13)</f>
        <v>42.5</v>
      </c>
      <c r="E13" s="8">
        <f>'TABELA 19'!L57</f>
        <v>28974.400000000001</v>
      </c>
    </row>
    <row r="14" spans="1:5">
      <c r="A14" s="9" t="s">
        <v>18</v>
      </c>
      <c r="B14" s="10">
        <v>18</v>
      </c>
      <c r="C14" s="10">
        <v>110</v>
      </c>
      <c r="D14" s="10">
        <f t="shared" si="2"/>
        <v>128</v>
      </c>
      <c r="E14" s="8">
        <v>88027.55</v>
      </c>
    </row>
    <row r="15" spans="1:5">
      <c r="A15" t="s">
        <v>17</v>
      </c>
      <c r="B15" s="10">
        <v>0</v>
      </c>
      <c r="C15" s="10">
        <v>99</v>
      </c>
      <c r="D15" s="10">
        <f t="shared" si="2"/>
        <v>99</v>
      </c>
      <c r="E15" s="8">
        <v>63798.3</v>
      </c>
    </row>
    <row r="16" spans="1:5">
      <c r="A16" t="s">
        <v>16</v>
      </c>
      <c r="B16" s="80">
        <v>23.5</v>
      </c>
      <c r="C16" s="80">
        <v>215.5</v>
      </c>
      <c r="D16" s="10">
        <f t="shared" si="2"/>
        <v>239</v>
      </c>
      <c r="E16" s="8">
        <v>119654</v>
      </c>
    </row>
    <row r="17" spans="1:5">
      <c r="A17" t="s">
        <v>15</v>
      </c>
      <c r="B17" s="10">
        <v>75</v>
      </c>
      <c r="C17" s="10">
        <v>96</v>
      </c>
      <c r="D17" s="10">
        <f>SUM(B17:C17)</f>
        <v>171</v>
      </c>
      <c r="E17" s="8">
        <v>100446</v>
      </c>
    </row>
    <row r="18" spans="1:5">
      <c r="A18" t="s">
        <v>14</v>
      </c>
      <c r="B18" s="10"/>
      <c r="C18" s="10"/>
      <c r="D18" s="10">
        <f t="shared" si="2"/>
        <v>0</v>
      </c>
      <c r="E18" s="8"/>
    </row>
    <row r="19" spans="1:5">
      <c r="A19" t="s">
        <v>13</v>
      </c>
      <c r="B19" s="21"/>
      <c r="C19" s="21"/>
      <c r="D19" s="10">
        <f t="shared" si="2"/>
        <v>0</v>
      </c>
      <c r="E19" s="8"/>
    </row>
    <row r="20" spans="1:5">
      <c r="A20" t="s">
        <v>12</v>
      </c>
      <c r="B20" s="21"/>
      <c r="C20" s="21"/>
      <c r="D20" s="10">
        <f t="shared" si="2"/>
        <v>0</v>
      </c>
      <c r="E20" s="8"/>
    </row>
    <row r="21" spans="1:5">
      <c r="A21" t="s">
        <v>11</v>
      </c>
      <c r="B21" s="21"/>
      <c r="C21" s="21"/>
      <c r="D21" s="10">
        <f t="shared" si="2"/>
        <v>0</v>
      </c>
      <c r="E21" s="8"/>
    </row>
    <row r="22" spans="1:5">
      <c r="A22" s="11" t="s">
        <v>34</v>
      </c>
      <c r="B22" s="22">
        <f>AVERAGE(B10:B21)</f>
        <v>28.375</v>
      </c>
      <c r="C22" s="22">
        <f>AVERAGE(C10:C21)</f>
        <v>85.5</v>
      </c>
      <c r="D22" s="23">
        <f>SUM(B22:C22)</f>
        <v>113.875</v>
      </c>
      <c r="E22" s="12">
        <f>AVERAGE(E10:E21)</f>
        <v>69945.758750000008</v>
      </c>
    </row>
    <row r="23" spans="1:5">
      <c r="A23" s="13" t="s">
        <v>10</v>
      </c>
      <c r="B23" s="14">
        <f>SUM(B10:B21)</f>
        <v>227</v>
      </c>
      <c r="C23" s="14">
        <f>SUM(C10:C21)</f>
        <v>684</v>
      </c>
      <c r="D23" s="14">
        <f t="shared" ref="D23" si="3">SUM(D10:D21)</f>
        <v>911</v>
      </c>
      <c r="E23" s="33">
        <f>SUM(E10:E21)</f>
        <v>559566.07000000007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2019-09-17T22:27:15Z</dcterms:modified>
</cp:coreProperties>
</file>