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Plan1" sheetId="1" r:id="rId1"/>
    <sheet name="Plan2" sheetId="2" r:id="rId2"/>
    <sheet name="Plan3" sheetId="3" r:id="rId3"/>
  </sheets>
  <calcPr calcId="125725"/>
</workbook>
</file>

<file path=xl/calcChain.xml><?xml version="1.0" encoding="utf-8"?>
<calcChain xmlns="http://schemas.openxmlformats.org/spreadsheetml/2006/main">
  <c r="O172" i="1"/>
  <c r="N172"/>
  <c r="K172"/>
  <c r="J172"/>
  <c r="I172"/>
  <c r="H172"/>
  <c r="G172"/>
  <c r="L170"/>
  <c r="L168"/>
  <c r="M162"/>
  <c r="L162" s="1"/>
  <c r="M160"/>
  <c r="L160" s="1"/>
  <c r="M158"/>
  <c r="L158" s="1"/>
  <c r="M156"/>
  <c r="M172" s="1"/>
  <c r="L172" s="1"/>
  <c r="L156" l="1"/>
  <c r="M132"/>
  <c r="M152"/>
  <c r="K95"/>
  <c r="J95"/>
  <c r="I95"/>
  <c r="H95"/>
  <c r="I70"/>
  <c r="J70"/>
  <c r="K70"/>
  <c r="M70"/>
  <c r="N70"/>
  <c r="O70"/>
  <c r="H70"/>
  <c r="G70"/>
  <c r="I55"/>
  <c r="O55"/>
  <c r="N55"/>
  <c r="M55"/>
  <c r="L55" s="1"/>
  <c r="J55"/>
  <c r="H55"/>
  <c r="G55"/>
  <c r="H44"/>
  <c r="I44"/>
  <c r="J44"/>
  <c r="M44"/>
  <c r="N44"/>
  <c r="O44"/>
  <c r="G44"/>
  <c r="H25"/>
  <c r="I25"/>
  <c r="J25"/>
  <c r="K25"/>
  <c r="L25"/>
  <c r="M25"/>
  <c r="N25"/>
  <c r="O25"/>
  <c r="G25"/>
  <c r="O19"/>
  <c r="N19"/>
  <c r="M19"/>
  <c r="L19"/>
  <c r="K19"/>
  <c r="J19"/>
  <c r="I19"/>
  <c r="H19"/>
  <c r="G19"/>
  <c r="H9"/>
  <c r="I9"/>
  <c r="J9"/>
  <c r="K9"/>
  <c r="L9"/>
  <c r="M9"/>
  <c r="N9"/>
  <c r="O9"/>
  <c r="G9"/>
  <c r="L70" l="1"/>
</calcChain>
</file>

<file path=xl/sharedStrings.xml><?xml version="1.0" encoding="utf-8"?>
<sst xmlns="http://schemas.openxmlformats.org/spreadsheetml/2006/main" count="643" uniqueCount="267">
  <si>
    <t>DATA</t>
  </si>
  <si>
    <t>EVENTO</t>
  </si>
  <si>
    <t>FORMA DE
EXECUÇÃO</t>
  </si>
  <si>
    <t>CLIENTELA</t>
  </si>
  <si>
    <t>MINISTRANTE</t>
  </si>
  <si>
    <t>LOCAL</t>
  </si>
  <si>
    <t>C/H</t>
  </si>
  <si>
    <t>TABELA 20 -ATIVIDADES DE CAPACITAÇÃO E APERFEIÇOAMENTO - PÚBLICO INTERNO</t>
  </si>
  <si>
    <t>C U S T O</t>
  </si>
  <si>
    <t>Qte.
PARTICIPANTES</t>
  </si>
  <si>
    <t>COFFEE BREAK</t>
  </si>
  <si>
    <t>PASSAGENS</t>
  </si>
  <si>
    <t>DIÁRIAS</t>
  </si>
  <si>
    <t>INSCRIÇÃO</t>
  </si>
  <si>
    <t xml:space="preserve"> HORA AULA</t>
  </si>
  <si>
    <t>UNITÁRIO</t>
  </si>
  <si>
    <t>TOTAL</t>
  </si>
  <si>
    <t xml:space="preserve">T O T A L </t>
  </si>
  <si>
    <t>FONTE: Instituto de Contas - ICON</t>
  </si>
  <si>
    <t>Diversos</t>
  </si>
  <si>
    <t>Diversa</t>
  </si>
  <si>
    <t>São Paulo</t>
  </si>
  <si>
    <t>17,18,24 e 25/02/2014</t>
  </si>
  <si>
    <t>Curso de Sindicância e Processos Administrativos</t>
  </si>
  <si>
    <t>indireta</t>
  </si>
  <si>
    <t xml:space="preserve">Florianópolis </t>
  </si>
  <si>
    <t>Maria de Lourdes S. Sordi (GAP) e Simoni da Rosa (DAP)</t>
  </si>
  <si>
    <t>24 e 25/02/2014</t>
  </si>
  <si>
    <t>Check-list das normas NBR 5410 e NBR 13570</t>
  </si>
  <si>
    <t>Prof. Hilton Moreno</t>
  </si>
  <si>
    <t>Aldo Hartke (GAP)</t>
  </si>
  <si>
    <t>2º Conferência Intermunicipal de Proteção e Defesa Civil</t>
  </si>
  <si>
    <t>gestores públicos</t>
  </si>
  <si>
    <t>diversos</t>
  </si>
  <si>
    <t>Palhoça</t>
  </si>
  <si>
    <t>Iamara Grossi (Dea)</t>
  </si>
  <si>
    <t>24 e 25/03/2014</t>
  </si>
  <si>
    <t>Averbação do Tempo de Serviço</t>
  </si>
  <si>
    <t>servidores públicos</t>
  </si>
  <si>
    <t>Florianópolis</t>
  </si>
  <si>
    <t>Joceline Coelho (DRH), Giane V. Fiorini (DAP), Cristiane S. reginatto (DRH), Reinando G. Ferreira (DAP), Cristiano R. Mahlmann (DRH)</t>
  </si>
  <si>
    <t>Reunião da Rede de Comunicação dos Tcs</t>
  </si>
  <si>
    <t>servidores dos TCs</t>
  </si>
  <si>
    <t>Brasília</t>
  </si>
  <si>
    <t>Isabela Ribas C. Portela (ACOM) e Lúcia Helena F. Oliveira Prujá (ACOM)</t>
  </si>
  <si>
    <t>7 a 8 e 14 a 16/04/2014</t>
  </si>
  <si>
    <t>Engenharia Econômica I e II</t>
  </si>
  <si>
    <t>Interna direta</t>
  </si>
  <si>
    <t>Servidores do TCE/SC</t>
  </si>
  <si>
    <t>Prof. Edson de Oliveira Pamplona e prof. José Arnaldo B. Montevechi</t>
  </si>
  <si>
    <t>Adriane Mara Linsmeyer ,  Alysson Mattje, Azor El Achkar, João Roberto Souza Filho, Marcos Roberto Gomes, Pedro Jorge R. Oliveira, Rodrigo D. Silva, Rogério Loch, Rodrigo Luz Gloria, todos da DLC, Edson J. Sehnem (DMU), Paulo Gustavo Capre (DMU) e Sérgio Luiz Martins (DCE)</t>
  </si>
  <si>
    <t>05 a 09/05/2014</t>
  </si>
  <si>
    <t>Marco de Medição de Desempenho das entidades Fiscalizadoras</t>
  </si>
  <si>
    <t>Indireta</t>
  </si>
  <si>
    <t xml:space="preserve">Servidores dos TCs </t>
  </si>
  <si>
    <t>Tatiana Maggio (DAE) e Márcia R. Graciosa (DAE)</t>
  </si>
  <si>
    <t>08 e 09/05/2014</t>
  </si>
  <si>
    <t>Treinamento do Banco Mundial sobre Questões Fiduciárias</t>
  </si>
  <si>
    <t>Servidores dos TCs</t>
  </si>
  <si>
    <t>Nelson Costa Jr. (DAE) e Antonio C. Malinceski (DAE)</t>
  </si>
  <si>
    <t>IV Congresso Internacional de Direito e Sustentabilidade</t>
  </si>
  <si>
    <t>Servidores públicos</t>
  </si>
  <si>
    <t>Foz do Iguaçu</t>
  </si>
  <si>
    <t xml:space="preserve">Vanessa dos Santos (Gab. Auditora Sabrina Nunes Iocken) </t>
  </si>
  <si>
    <t>06 a 09/05/2014</t>
  </si>
  <si>
    <t>Capacitação e Treinamento no Combate à Corrupção e Lavagem de Dinheiro</t>
  </si>
  <si>
    <t>Nilsom Zanatto (DCE), Edson José Sehnem (DMU), Cláudia Vieira Silva (DCE), Roberto S. Fleischmann (DAE), Maximiliano Mazera (DMU) e Luiz Cláudio Viana (DMU)</t>
  </si>
  <si>
    <t>19 a 23/05/2014</t>
  </si>
  <si>
    <t>XVI Simpósio Nacional de Auditoria em Obras Públicas</t>
  </si>
  <si>
    <t>Direta</t>
  </si>
  <si>
    <t>Servidores públicos e profissionis da área</t>
  </si>
  <si>
    <t>22 e 23/05/2014</t>
  </si>
  <si>
    <t>Regimes Próprios de Previdência Social</t>
  </si>
  <si>
    <t xml:space="preserve">Adrana Regina D. Cardoso (COG), George B. Pitsica (COG), Fabíola S. Zenker (COG), Kátia Albino G. Heinzen (RH), Andréa Régis (RH), Cristiano R. Mallmann (RH), Daison F. Zilli dos Santos (DMU), Reinaldo G. Ferreira (DAP), Graziela M. Cordeiro Zommer (DAP), Ana Paula M. da Costa (DAP), Maria do Carmo M. Jurardi (DAP) </t>
  </si>
  <si>
    <t>27 e 28/05/2014</t>
  </si>
  <si>
    <t>6º Simpósio de Atualização Rodoviária - DEINFRA-SC</t>
  </si>
  <si>
    <t>Rodrigo L. Glória (DLC), Marivalda M. Steiner (DLC) e Ricardo Caruso Macdonald (DLC)</t>
  </si>
  <si>
    <t>-</t>
  </si>
  <si>
    <t>02 e 03/06/2014</t>
  </si>
  <si>
    <t>Seminário Contratação dos Serviços de Treinamento e Desenvolvimento: Licitar, Dispensar ou Inexigir a Licitação</t>
  </si>
  <si>
    <t>Interna indireta</t>
  </si>
  <si>
    <t>Geral</t>
  </si>
  <si>
    <t>Luiz Cláudio de A. Chaves</t>
  </si>
  <si>
    <t>0,00</t>
  </si>
  <si>
    <t>Joseane A. Corrêa (ICON)</t>
  </si>
  <si>
    <t>05 e 06/06/2014</t>
  </si>
  <si>
    <t>Elaboração de Projetos para Captação de Recursos na Lei Rouanet</t>
  </si>
  <si>
    <t>Larisa H. Welbber Mello</t>
  </si>
  <si>
    <t>São José - SC</t>
  </si>
  <si>
    <t>Trícia M. Pereira (GABPRES) e Karel B. Pereira (GABPRES)</t>
  </si>
  <si>
    <t>09/06/2014</t>
  </si>
  <si>
    <t>Sped Contábil</t>
  </si>
  <si>
    <t>Joinville</t>
  </si>
  <si>
    <t>Celso Costa Ramires (DAF), Henrique C. Melo (DAF) e Márcio Ghisi Guimarães (DGP)</t>
  </si>
  <si>
    <t>Mês: Junho / 2014</t>
  </si>
  <si>
    <t>Mês: Maio / 2014</t>
  </si>
  <si>
    <t>Mês: Abr / 2014</t>
  </si>
  <si>
    <t>Mês: Mar / 2014</t>
  </si>
  <si>
    <t>Mês: Jan - Fev / 2014</t>
  </si>
  <si>
    <t>Mês: Julho / 2014</t>
  </si>
  <si>
    <t>A Ciência da Mudança</t>
  </si>
  <si>
    <t>Dulce Magalhães</t>
  </si>
  <si>
    <t>Kátia A. Goulart Heinzen (DGP), Rosana S. Koerich (DGP), Andrea régis (DGP), Cristiane de S. Reginatto (DGP), Cristiano R. Mallmann (DGP), Joceline Coelho (DGP) e Martha G. Marques (DGP)</t>
  </si>
  <si>
    <t>28 a 30/07/2014</t>
  </si>
  <si>
    <t>eSocial - Sistema de Escrituração Fiscal Digital das Obrigações Fiscais Previdenciárias e Trabalhistas</t>
  </si>
  <si>
    <t>Roberto P. Carpes (DGP) e Márcio G. Guimarães  (DGP)</t>
  </si>
  <si>
    <t>CPA-20</t>
  </si>
  <si>
    <t>Maximiliano Mazera (DMU), Daison F. Zilli Santos (DMU) e Maicon S. Trierveiler (DMU)</t>
  </si>
  <si>
    <t>30 e 31/07/2014</t>
  </si>
  <si>
    <t>Painel de Referência - Planejamento estratégico TCU 2011/2015</t>
  </si>
  <si>
    <t>Servidores de TCs</t>
  </si>
  <si>
    <t>Raul F. Fernandes Teixeira (DPE)</t>
  </si>
  <si>
    <t>Aposentadorias, Pensões, Abono de Permanência e Respectivos Cálculos de Benefícios na Administração Pública</t>
  </si>
  <si>
    <t>Profissionais de auditoria</t>
  </si>
  <si>
    <t>Vânia P. Dias</t>
  </si>
  <si>
    <t>Bianca Neves de Albuquerque, Ana Cláudia Gomes, Gyane Carpes Bertelli, Luciano O. de Almeida, Marcelo Tonon Medeiros, Graziela M. Cordeiro Zommer (todos da DAP) e Andrea Régis, Cristiane de S. Reginatto e Cristiano R. Mahlmann (todos da DGP)</t>
  </si>
  <si>
    <t>Mês: Agosto / 2014</t>
  </si>
  <si>
    <t>Reunião da Rede de Comunicação dos TCs</t>
  </si>
  <si>
    <t xml:space="preserve">Interna indireta </t>
  </si>
  <si>
    <t>Fortaleza</t>
  </si>
  <si>
    <t>Isabela Ribas C. Pórtella e Lúcia Helena F. Oliveira Prujá (ACOM)</t>
  </si>
  <si>
    <t>04 a 06/08/2014</t>
  </si>
  <si>
    <t>IV Encontro Nacional dos TCs e XIII Encontro do Colégio dos Corregedores e Ouvidores</t>
  </si>
  <si>
    <t>05/08/2014</t>
  </si>
  <si>
    <t>XIII Encontro do Colégio dos Corregedores e Ouvidores dos TCs</t>
  </si>
  <si>
    <t>Rafael K. Reginatto e José Rui Souza (Ouvidoria)</t>
  </si>
  <si>
    <t>IV Encontro dos TCs</t>
  </si>
  <si>
    <t>George B. Paschoal Pitsica (COG)</t>
  </si>
  <si>
    <t>14/08/2014</t>
  </si>
  <si>
    <t>8º Encontro de Recursos Humanos do Litoral de SC</t>
  </si>
  <si>
    <t>Balneário Camboriú</t>
  </si>
  <si>
    <t>Martha G. Marques e Rosana S. Koerich (DGP)</t>
  </si>
  <si>
    <t>14 e 15/08/2014</t>
  </si>
  <si>
    <t>Elaboração de Planilhas de Orçamento de Obras</t>
  </si>
  <si>
    <t>André P. Baeta</t>
  </si>
  <si>
    <t>João José Raimundo e Juliana Sá. B. Stramandolli (DLC)</t>
  </si>
  <si>
    <t>Modelos de Concessão de Transporte Urbano por ônibus</t>
  </si>
  <si>
    <t>Azor El Achkar e Rogério Loch (DLC)</t>
  </si>
  <si>
    <t>18 e 19/08/2014</t>
  </si>
  <si>
    <t>V Encontro Técnico de Educação Corporativa dos TCs</t>
  </si>
  <si>
    <t>Joseane A. Correa</t>
  </si>
  <si>
    <t>21 e 22/08/2014</t>
  </si>
  <si>
    <t>3º Encontro Catarinense de Contadores e Controladores Públicos</t>
  </si>
  <si>
    <t>Jaraguá do Sul</t>
  </si>
  <si>
    <t>Alexandre F. Oliveira (DMU), Celso R. Ramires (DAF), Henrique C. Melo (DAF), Luiz A. Steinbach (DAE), Luiz Cláudio Viana (DMU), Moacir Bandeira Ribeiro (DCE), Moisés O. Barbosa (DMU), Moisés Hoegenn (DCG) e Vanessa Santos (Corpo de Auditores)</t>
  </si>
  <si>
    <t>28 e 29/08/2014</t>
  </si>
  <si>
    <t>II Congresso Brasileiro de Empresas Estatais</t>
  </si>
  <si>
    <t>Daniel A. Ulysséa (DCE), Davi Solonca (DCE), Moacir B. Ribeiro (DCE), Paulo João Bastos (DCE)</t>
  </si>
  <si>
    <t>T O T A L</t>
  </si>
  <si>
    <t>105</t>
  </si>
  <si>
    <t>29</t>
  </si>
  <si>
    <t>Flávia Letícia F. Baesso Martins, Rodrigo Luz da Glória, Trícia M. Pereira (GAP), Ricardo A.Ribas (GAP), Carlos Tramontin (DGCE) e Sabrina N. Iocken (Auditores)</t>
  </si>
  <si>
    <t>Mês: Setembro / 2014</t>
  </si>
  <si>
    <t>04 e 05/09/2014</t>
  </si>
  <si>
    <t>10º Encontro SophiA</t>
  </si>
  <si>
    <t>Tatiana Custódio (DIN) e Valéria G. Ghanem (ICON)</t>
  </si>
  <si>
    <t>08 e 09/09/2014</t>
  </si>
  <si>
    <t>eSocial e DCTF - Previdência nos òrgãos Públicos: a Nova Obrigação Previdenciária e Trabalhista da Folha de Pagamento Digital</t>
  </si>
  <si>
    <t>Zenaide Carvalho</t>
  </si>
  <si>
    <t>Florianopolis</t>
  </si>
  <si>
    <t>Kátia Albino G. Heinzen (DGP) e  Rosana Sell Koerich (DGP)</t>
  </si>
  <si>
    <t>15 e 16/09/2014</t>
  </si>
  <si>
    <t>6º Seminário Internacional de BPM</t>
  </si>
  <si>
    <t>Paulo Roberto R. Gonçalves (DIN) e Wallace da Silva Pereira (DIN)</t>
  </si>
  <si>
    <t>23 a 25/09/2014</t>
  </si>
  <si>
    <t>Regime Diferenciado de Contratação</t>
  </si>
  <si>
    <t xml:space="preserve">Interna direta </t>
  </si>
  <si>
    <t>Marcos Antônio Rios da Nóbrega</t>
  </si>
  <si>
    <t>ADRIANE MARA LINSMEYER,ALICILDO DOS PASSOS,ALYSSON MATTJE,ANA SOPHIA BESEN HILLESHEIM,ANDRESSA ZANCANARO DE ABREU,ANDREZA DE MORAIS MACHADO,ANDREZA SCHMIDT SILVA,ANTONIO CARLOS BOSCARDIN FILHO,ANTÔNIO CARLOS CENSI PIMENTEL,ANTONIO PICHETTI JUNIOR,AZOR EL ACHKAR,CAROLINE DE SOUZA FERREIRA,CLAUDIA REGINA RICHTER COSTA LEMOS,DEBORA CRISTINA VIEIRA,DENISE REGINA STRUECKER,FLÁVIA LETÍCIA FERNANDES BAESSO MARTINS,GERALDO JOSÉ GOMES,JANINE LUCIANO FIRMINO,JULIANA SA BRITO STRAMANDINOLI,KARINE DE S. ZEFERINO FONSECA DE ANDRADE,LUIZ ALEXANDRE STEINBACH,MARCELO C. HAVIARAS,MARIA LUCÍLIA FREITAS DE MELO,MARIVALDA M M STEINER,MARLI TERESINHA ANDRADE DA LUZ FONTES,MATEUS RIBEIRO DE SOUZA,MIRIAN TERESINHA DEMONTI ROSA,MOACIR BANDEIRA RIBEIRO,NELSON COSTA JUNIOR,ODIR GOMES DA ROCHA NETO,PAULO GASTÃO PRETTO,RODRIGO DUARTE SILVA,RODRIGO LUZ GLORIA,ROGÉRIO LOCH,SILVIA LETÍCIA LISTONI,VANESSA DOS SANTOS e VERÔNICA LIMA CORRÊA</t>
  </si>
  <si>
    <t>30/09 a 03/10/2014</t>
  </si>
  <si>
    <t>VI Fórum Nacional de Bibliotecários e Arquivistas dos Tribunais de Contas</t>
  </si>
  <si>
    <t>Salvador</t>
  </si>
  <si>
    <t>Valéria G. Ghanem (ICON)</t>
  </si>
  <si>
    <t>74</t>
  </si>
  <si>
    <t>44</t>
  </si>
  <si>
    <t>Mês: Outubro / 2014</t>
  </si>
  <si>
    <t>16 e 17/10/2014</t>
  </si>
  <si>
    <t>Tomada de Contas Especial - Apuração de Responsabilidade</t>
  </si>
  <si>
    <t>servidores do TCE</t>
  </si>
  <si>
    <t>Alexandre Valente Xavier</t>
  </si>
  <si>
    <t>08 a 10/10/2014</t>
  </si>
  <si>
    <t>X Congresso Brasileiro de Direito Previdenciário e IV Congresso de Direito Previdenciário do Mercosul</t>
  </si>
  <si>
    <t>Alexandre Pereira Bastos (DAP), Ana Paula da Costa Machado (DAP), Reinaldo Gomes Ferreira (DAP), Robson Baggentoss (DAP) e Marcelo Tonon Medeiros (DAP)</t>
  </si>
  <si>
    <t>13 a 15/10/2014</t>
  </si>
  <si>
    <t>Reunião AOB e Sistemas de Obras</t>
  </si>
  <si>
    <t>Belo Horizonte</t>
  </si>
  <si>
    <t>Pedro Jorge R. Oliveira (DLC), Alysson Mattje (DLC) e Wallace S. Pereira (DIN)</t>
  </si>
  <si>
    <t>14 a 17/10/2014</t>
  </si>
  <si>
    <t>Reuniões do Grupo Técnico de Padronização de Procedimentos Contábeis (GTCON) e do Grupo Técnico de Padronização de relatórios (GTREL)</t>
  </si>
  <si>
    <t>Alessandro de Oliveira (DCG), Hélio Silveira Antunes ((DCE), Luiz Cláudio Viana (DMU) e Ricardo José da Silva (DMU)</t>
  </si>
  <si>
    <t>15 e 16/10/2014</t>
  </si>
  <si>
    <t>Capacitação Fiduciária de Órgãos de Controle - Parceiros do BID</t>
  </si>
  <si>
    <t>Antonio César Maliceski (DAE) e Nelson Costa Jr. (DAE)</t>
  </si>
  <si>
    <t>15 a 17/10/2014</t>
  </si>
  <si>
    <t>Reunião do Comitê Temático e VI Encontro Técnico de Gestão de Pessoas dos Tribunais de Contas do Brasil</t>
  </si>
  <si>
    <t>Andréa Regis (DGP), Martha Godinho Marques (DGP) e Rosana Sell Koerich (DGP)</t>
  </si>
  <si>
    <t>22 a 24/10/2014</t>
  </si>
  <si>
    <t>III Encontro Juris TCs - Jurisprudência nos Tribunais de Contas</t>
  </si>
  <si>
    <t>George Brasil P. Pítsica (COG)</t>
  </si>
  <si>
    <t>23 e 24/10/2014</t>
  </si>
  <si>
    <t>1º Fórum Paranaense de Contabilidade Aplicada ao Setor Público - Contabilidade a Serviço da Transparência</t>
  </si>
  <si>
    <t>Curitiba</t>
  </si>
  <si>
    <t>Vanessa dos Santos (GASNI)</t>
  </si>
  <si>
    <t>30/10/2014</t>
  </si>
  <si>
    <t>Seminário - Qualidade da Educação</t>
  </si>
  <si>
    <t>Porto Alegre</t>
  </si>
  <si>
    <t>Gláucia da Cunha (DAE), Iamara Cristina G. Oliveira (DAE) e Odir Gomes da Rocha Neto (DAE)</t>
  </si>
  <si>
    <t>175</t>
  </si>
  <si>
    <t>70</t>
  </si>
  <si>
    <t xml:space="preserve">ADRIANE LINSMAYER,ANA PAULA MACHADO DA COSTA,ANDREZA DE MORAIS MACHADO,ANTONIO CARLOS BOSCARDIN FILLHO,ANTONIO PICHETTI JUNIOR,AZOR EL ACHKAR,CARLOS EDUARDO DA SILVA,CAROLINE DE SOUZA FERREIRA,CELSO GUERINICLAUDIA REGINA PEREIRA BITTENCOURT,CLAUDIA VIEIRA DA SILVA,CRISTINE WAGNER NOLDIN,DAISI ALVES MACHADO,DANIELA AURORA ULYSSÉA,ELOIA ROS DA SILVA OLIVEIRA,ELUSA CRISTINA COSTA SILVEIRA,EVANDRO PRADO,FABÍOLA SCHMITT ZENKER,FERNANDA ESMÉRIO TRINDADE MOTTA,FLAVIA LEITIS RAMOS, GASTAO MEIRELLES PERRENOUD,GIANE VANESSA FIORINI,GOMERCINDO CARVALHO MACHADO,IVANICE KRETZER SANTOS,IVO POSSAMAI,JAIR ANTONIO DUARTE,JONNY WISTON DREWS,KLIWER SCHMITT,LUIZ ISAIAS WUNDERVALD, MARCOS ANDRÉ ALVES MONTEIRO,MARCOS ANTÔNIO MARTINS,MAURICIO DA ROSA,MAXIMILIANO MAZERA,MOACIR BANDEIRA RIBEIRO,NILSOM ZANATTO,OSVALDO FARIA DE OLIVEIRA,PAULO GUSTAVO CAPRE,PAULO JOÃO BASTOS, ROSANA APARECIDA BELLAN,SABRINA PUNDEK MULLER,SILVIA LETICIA LISTONI,SIMONE CUNHA DE FARIAS,THAIS POERSCH,VALÉRIA PATRICIO,VALÉRIA ROCHA LACERDA GRUENFELD,VANESSA DOS SANTOS,VERÔNICA LIMA CORRÊA E WALKIRIA MACHADO RODRIGUES MACIEL
</t>
  </si>
  <si>
    <t>Mês: Novembro / 2014</t>
  </si>
  <si>
    <t>04 a 06/11/2014</t>
  </si>
  <si>
    <t>VI Congresso Catarinense de Direito Administrativo</t>
  </si>
  <si>
    <t>05 a 08/11/2014</t>
  </si>
  <si>
    <t>XXIII Congresso Nacional do CONPEDI - A Humanização do Direito e a Horizontalização da Justiça no Século XXI</t>
  </si>
  <si>
    <t>João Pessoa</t>
  </si>
  <si>
    <t>Conselheiro Adircélio de Moraes Ferreira Júnior</t>
  </si>
  <si>
    <t>17 a 21/11/2014</t>
  </si>
  <si>
    <t>Contabilidade Aplicada ao Setor Público</t>
  </si>
  <si>
    <t>Bruno Ramos Mangualde</t>
  </si>
  <si>
    <t xml:space="preserve">ADRIANA ADRIANO SCHMITT,ALEXANDRE FONSECA OLIVEIRA,ANDREA YUMI IÇO,ANTÔNIO CARLOS CENSI PIMENTEL,DANIEL CARDOSO GONÇALVES,EDÉSIA FURLAN,GIAN CARLO DA SILVA,GUSTAVO WESTPHAL,HEMERSON JOSÉ GARCIA,KARLA EDITE PINO FREITAS,KLIWER SCHMITT,KRISTOPHER BRUNO FEIJÓ,LUCIA HELENA GARCIA,LUIZ ALEXANDRE STEINBACH,LUIZ CLAUDIO VIANA,MARCOS ANDRÉ ALVES MONTEIRO,MOISÉS HOEGENN,NEIMAR PALUDO,NELSON COSTA JUNIOR,ODINELIA ELEUTÉRIO KUHNEN,OSVALDO FARIA DE OLIVEIRA,PÂMELA BERNS,PAULO GASTÃO PRETTO,RCARDO JOSÉ DA SILVA,ROSANA APRECIDA BELLAN,SABRINA MADDALOZZO PIVATTO,SALETE OLIVEIRA,SIMONE SIRYDKIS,TAYSE GOMES,TERESINHA DE JESUS BASTO DA SILVA,THAIARA APARECIDA REIS e VERONICA LIMA CORREA
</t>
  </si>
  <si>
    <t>19 a 21/11/2014</t>
  </si>
  <si>
    <t>2º Simpósio Nacional de Auditorias de Parcerias Público-Privadas</t>
  </si>
  <si>
    <t>Recife</t>
  </si>
  <si>
    <t>Azor El Achkar (DLC), Flávia Letícia F. B. Martins (DLC), Rodrigo Duarte Silva (DLC), Rogério Loch (DLC)</t>
  </si>
  <si>
    <t>26 a 28/11/2014</t>
  </si>
  <si>
    <t>X Congresso Brasileiro de Licitações, Contratos e Compras Governamentais</t>
  </si>
  <si>
    <t>Antonio Carlos Boscardin Filho (DLC) e Denise regina Struecker (DLC)</t>
  </si>
  <si>
    <t>28 a 31/07/2014</t>
  </si>
  <si>
    <t>Oficina sobre Auditorias de Coordenação em Saúde dos TCs (Programa Nacional de Capacitação Compartilhada)</t>
  </si>
  <si>
    <t>Célio Maciel Machado (DAE), Márcia Roberta Graciosa (DAE) e Rosemari Machado (DAE)</t>
  </si>
  <si>
    <t>12 a 14/11/2014</t>
  </si>
  <si>
    <t>XXVIII Congresso Brasileiro de Direito Administrativo</t>
  </si>
  <si>
    <t>Conselheiro Wilson R. Wan-Dall (GAC), Juliana F. Cardoso (GAC), Edson Biazussi (GAC), Jonny Winston Drews (GAC)</t>
  </si>
  <si>
    <t>17/11/2014</t>
  </si>
  <si>
    <t>Contribuição para o Desenvolvimento Integrado do Brasil</t>
  </si>
  <si>
    <t>Conselheiro Luiz Eduardo Cherem (GAC) , Ricardo André Cabral Ribas (GAP), Carlos Tramontin (DGCE), Jânio Quadros (DCG)</t>
  </si>
  <si>
    <t>Adriana A.Schmitt, Adriana R. Dias Cardoso, Alicildo dos Passos, Alysson Mattje, Ana Paula M. da Costa, Ana Sophia B. Hillesheim, Andressa Z. Abreu, Caroline de S. ferreira, Celso Guerini, Christian Savedra, Clarice Sthal, Claudia R. Richter C. Lemos, Debora Cristina Vieira, Dejair Cesar Tavares, Flávia Bogoni da Silva, George Brasil. P. Pitsica, Gilmara T. Warmling, Gissele Souza de F. Nunes, Glaucia Mattjie, Gomercindo C. Machado, Guilherme B. Koerich, Gyane Carpes Berttelli, Hamilton H. Hoenke, Hemerson J. Garcia, Ivanice K. Santos, Jadson L. Silva, Jânio Qudros, Karine de S. Zeferino F. de Andrade, Luciana Mari de Souza, Luciano O. de Almeida, Luiz Claudio Viana, Luiz I. Wundervald, Marcos André A. Monteiro,  Marcos A. Fabre, Maria do Carmo J. Lunardi, Marisaura R. dos Santos, Mauro J. Santos, Névelis S. Sim,ão, Odir Gomes da rocha Neto, Osvaldo F. de oliveira, Paulo João Bastos, Raphael P. Dutra, Raquel T. P. Zommer, Rosangela M. B. Medeiros, Rosilda de Faria, abrina P. Muller, Simoni da Rosa, Thais P. Q. Carvalho Pinto, Vanessa dos Santos, Verônica L. Correa ( 50 servidores do TCE/SC que participaram do evento).</t>
  </si>
  <si>
    <t>190</t>
  </si>
  <si>
    <t>342</t>
  </si>
  <si>
    <t>Mês: Dezembro / 2014</t>
  </si>
  <si>
    <t>01 a 03/12/2014</t>
  </si>
  <si>
    <t>Curso de Governança Análise de Risco e Avaliação de Controles Internos e Encontro Técnico do Grupo de Trabalho de Harmonização de Papéis de Trabalho e Relatório de Auditoria</t>
  </si>
  <si>
    <t>Luiz Alexandre Steinbach (DAE) e Nelson Costa Jr. (DAE)</t>
  </si>
  <si>
    <t>15 a 17/12/2014</t>
  </si>
  <si>
    <t xml:space="preserve">Os tribunais de contas e o desafio da qualidade/agilidade do controle externo </t>
  </si>
  <si>
    <t>Cláudio Cherem de Abreu (DPE)</t>
  </si>
  <si>
    <t>04 e 05/12/2014</t>
  </si>
  <si>
    <t>10º Fórum Brasileiro de Controle de Administração Pública</t>
  </si>
  <si>
    <t>Conselheiro Wilson R. Wan-Dall, Janine Luciano Firmino (GAC) e Karine de Souza Z. F. de Andrade (GAC)</t>
  </si>
  <si>
    <t>09/12/2014</t>
  </si>
  <si>
    <t>Cenários Contemporâneos do Brasil</t>
  </si>
  <si>
    <t>Francisco Carlos T. da Silva e Willian Farias</t>
  </si>
  <si>
    <t>Andrea Régis (DGP), Martha Godinho Marques (DGP) e Rosana Sell Koerich (DGP)</t>
  </si>
  <si>
    <t>02/2014 a 12/2014</t>
  </si>
  <si>
    <t>Mestrado Acadêmico em Gestão de Políticas Públicas</t>
  </si>
  <si>
    <t>Univali - Itajaí</t>
  </si>
  <si>
    <t>Andressa Zancanaro de Abreu (GCHN)</t>
  </si>
  <si>
    <t>Mestrado Acadêmico em Administração</t>
  </si>
  <si>
    <t>Univali - Biguaçu</t>
  </si>
  <si>
    <t>João Luiz Gattringer (GAP/AUDI), Henrique C. Melo (DAF) e Luiz Gonzaga de Souza (GAP/AUDI)</t>
  </si>
  <si>
    <t>03/2014 a 12/2014</t>
  </si>
  <si>
    <t>Mestrado Acadêmico em Ciência Jurídica</t>
  </si>
  <si>
    <t>Odir Gomes da Rocha Neto (DAE), Gláucia Mattjie (GAP/PRE), Adriana Regina D. Cardoso (COG), Valéria R. Lacerda Gruenfeld (COG) e Celso Ramires (DAF)</t>
  </si>
  <si>
    <t>09/2014 a 12/2014</t>
  </si>
  <si>
    <t>UDESC/ESAG</t>
  </si>
  <si>
    <t>Denise R. Struecker (DLC), Roberto Silveira Fleischmann (DEA), Sabrina M. Pivatto (DMU), Thais S. Serpa (DAF) e Marcelo B. da Costa (GAC)</t>
  </si>
</sst>
</file>

<file path=xl/styles.xml><?xml version="1.0" encoding="utf-8"?>
<styleSheet xmlns="http://schemas.openxmlformats.org/spreadsheetml/2006/main">
  <numFmts count="4">
    <numFmt numFmtId="43" formatCode="_-* #,##0.00_-;\-* #,##0.00_-;_-* &quot;-&quot;??_-;_-@_-"/>
    <numFmt numFmtId="164" formatCode="[$-F800]dddd\,\ mmmm\ dd\,\ yyyy"/>
    <numFmt numFmtId="165" formatCode="d/m;@"/>
    <numFmt numFmtId="166" formatCode="#,##0.00_ ;\-#,##0.00\ "/>
  </numFmts>
  <fonts count="1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9"/>
      <name val="Arial"/>
      <family val="2"/>
    </font>
    <font>
      <sz val="8"/>
      <color theme="1"/>
      <name val="Calibri"/>
      <family val="2"/>
      <scheme val="minor"/>
    </font>
    <font>
      <sz val="9"/>
      <color theme="1"/>
      <name val="Arial"/>
      <family val="2"/>
    </font>
    <font>
      <b/>
      <sz val="9"/>
      <color theme="1"/>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36">
    <xf numFmtId="0" fontId="0" fillId="0" borderId="0" xfId="0"/>
    <xf numFmtId="0" fontId="0" fillId="3" borderId="0" xfId="0" applyFill="1" applyBorder="1"/>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2" fillId="0" borderId="0" xfId="0" applyFont="1" applyAlignment="1">
      <alignment vertical="center"/>
    </xf>
    <xf numFmtId="43" fontId="2" fillId="6" borderId="1" xfId="1" applyFont="1" applyFill="1" applyBorder="1" applyAlignment="1">
      <alignment horizontal="center" vertical="center"/>
    </xf>
    <xf numFmtId="2" fontId="7" fillId="3" borderId="1"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3" borderId="6" xfId="0" applyFont="1" applyFill="1" applyBorder="1" applyAlignment="1">
      <alignment horizontal="center" vertical="center"/>
    </xf>
    <xf numFmtId="4"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1" fontId="2" fillId="6" borderId="1" xfId="0" applyNumberFormat="1" applyFont="1" applyFill="1" applyBorder="1" applyAlignment="1">
      <alignment horizontal="center" vertical="center"/>
    </xf>
    <xf numFmtId="43" fontId="2" fillId="6" borderId="1" xfId="1" applyFont="1" applyFill="1" applyBorder="1" applyAlignment="1">
      <alignment vertical="center"/>
    </xf>
    <xf numFmtId="0" fontId="5" fillId="5"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xf>
    <xf numFmtId="1" fontId="7" fillId="3" borderId="1" xfId="0" applyNumberFormat="1" applyFont="1" applyFill="1" applyBorder="1" applyAlignment="1">
      <alignment horizontal="center" vertical="center"/>
    </xf>
    <xf numFmtId="0" fontId="9" fillId="3" borderId="6" xfId="0" applyFont="1" applyFill="1" applyBorder="1" applyAlignment="1">
      <alignment horizontal="left" vertical="center" wrapText="1"/>
    </xf>
    <xf numFmtId="2" fontId="9" fillId="3" borderId="6" xfId="0" applyNumberFormat="1" applyFont="1" applyFill="1" applyBorder="1" applyAlignment="1">
      <alignment horizontal="center" vertical="center" wrapText="1"/>
    </xf>
    <xf numFmtId="4" fontId="9" fillId="3" borderId="6"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3" borderId="0" xfId="0" applyFont="1" applyFill="1" applyBorder="1"/>
    <xf numFmtId="0" fontId="7" fillId="3" borderId="0" xfId="0" applyFont="1" applyFill="1" applyBorder="1" applyAlignment="1">
      <alignment vertical="top"/>
    </xf>
    <xf numFmtId="0" fontId="5" fillId="5" borderId="1" xfId="0" applyFont="1" applyFill="1" applyBorder="1" applyAlignment="1">
      <alignment horizontal="center" vertical="center" wrapText="1"/>
    </xf>
    <xf numFmtId="0" fontId="7" fillId="3" borderId="1" xfId="0" applyFont="1" applyFill="1" applyBorder="1" applyAlignment="1">
      <alignment horizontal="justify" vertical="top"/>
    </xf>
    <xf numFmtId="49" fontId="2" fillId="6" borderId="1" xfId="1" applyNumberFormat="1" applyFont="1" applyFill="1" applyBorder="1" applyAlignment="1">
      <alignment horizontal="center" vertical="center"/>
    </xf>
    <xf numFmtId="0" fontId="5" fillId="5"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9" fillId="3" borderId="4" xfId="0" applyNumberFormat="1" applyFont="1" applyFill="1" applyBorder="1" applyAlignment="1">
      <alignment horizontal="left" vertical="top" wrapText="1"/>
    </xf>
    <xf numFmtId="166" fontId="2" fillId="6" borderId="1" xfId="1" applyNumberFormat="1" applyFont="1" applyFill="1" applyBorder="1" applyAlignment="1">
      <alignment vertical="center"/>
    </xf>
    <xf numFmtId="43" fontId="7" fillId="3" borderId="1" xfId="1" applyFont="1" applyFill="1" applyBorder="1" applyAlignment="1">
      <alignment horizontal="center" vertical="center" wrapText="1"/>
    </xf>
    <xf numFmtId="0" fontId="9" fillId="3" borderId="6" xfId="0" applyNumberFormat="1" applyFont="1" applyFill="1" applyBorder="1" applyAlignment="1">
      <alignment horizontal="center" vertical="center" wrapText="1"/>
    </xf>
    <xf numFmtId="0" fontId="7" fillId="3" borderId="8" xfId="0" applyFont="1" applyFill="1" applyBorder="1" applyAlignment="1">
      <alignment horizontal="center" vertical="center" wrapText="1"/>
    </xf>
    <xf numFmtId="0" fontId="9" fillId="3" borderId="11" xfId="0" applyFont="1" applyFill="1" applyBorder="1" applyAlignment="1">
      <alignment horizontal="center" vertical="center" wrapText="1"/>
    </xf>
    <xf numFmtId="49" fontId="2" fillId="6" borderId="8" xfId="1" applyNumberFormat="1" applyFont="1" applyFill="1" applyBorder="1" applyAlignment="1">
      <alignment horizontal="center" vertical="center"/>
    </xf>
    <xf numFmtId="49" fontId="9" fillId="3" borderId="4" xfId="0" applyNumberFormat="1" applyFont="1" applyFill="1" applyBorder="1" applyAlignment="1">
      <alignment horizontal="left" vertical="top" wrapText="1"/>
    </xf>
    <xf numFmtId="0" fontId="5" fillId="5" borderId="1" xfId="0" applyFont="1" applyFill="1" applyBorder="1" applyAlignment="1">
      <alignment horizontal="center" vertical="center" wrapText="1"/>
    </xf>
    <xf numFmtId="0" fontId="9" fillId="3" borderId="6" xfId="0" applyFont="1" applyFill="1" applyBorder="1" applyAlignment="1">
      <alignment horizontal="left" vertical="center" wrapText="1"/>
    </xf>
    <xf numFmtId="14" fontId="0" fillId="0" borderId="2" xfId="0" applyNumberFormat="1" applyFont="1" applyBorder="1" applyAlignment="1"/>
    <xf numFmtId="0" fontId="9" fillId="3" borderId="1" xfId="0" applyFont="1" applyFill="1" applyBorder="1" applyAlignment="1">
      <alignment horizontal="center" vertical="center" wrapText="1"/>
    </xf>
    <xf numFmtId="0" fontId="9" fillId="0" borderId="6" xfId="0" applyFont="1" applyBorder="1" applyAlignment="1">
      <alignment horizontal="left" vertical="top" wrapText="1"/>
    </xf>
    <xf numFmtId="49" fontId="7" fillId="3" borderId="1" xfId="0" applyNumberFormat="1" applyFont="1" applyFill="1" applyBorder="1" applyAlignment="1">
      <alignment horizontal="center" vertical="center"/>
    </xf>
    <xf numFmtId="0" fontId="7" fillId="3" borderId="1" xfId="0" applyFont="1" applyFill="1" applyBorder="1" applyAlignment="1">
      <alignment horizontal="left" vertical="center" wrapText="1"/>
    </xf>
    <xf numFmtId="43" fontId="2" fillId="6" borderId="1" xfId="1" applyFont="1" applyFill="1" applyBorder="1" applyAlignment="1">
      <alignment horizontal="center"/>
    </xf>
    <xf numFmtId="49" fontId="2" fillId="6" borderId="1" xfId="1" applyNumberFormat="1" applyFont="1" applyFill="1" applyBorder="1" applyAlignment="1">
      <alignment horizontal="left" indent="2"/>
    </xf>
    <xf numFmtId="49" fontId="2" fillId="6" borderId="1" xfId="1" applyNumberFormat="1" applyFont="1" applyFill="1" applyBorder="1" applyAlignment="1">
      <alignment horizontal="center"/>
    </xf>
    <xf numFmtId="0" fontId="5" fillId="5" borderId="1" xfId="0" applyFont="1" applyFill="1" applyBorder="1" applyAlignment="1">
      <alignment horizontal="center" vertical="center" wrapText="1"/>
    </xf>
    <xf numFmtId="4" fontId="10" fillId="7" borderId="1" xfId="0" applyNumberFormat="1" applyFont="1" applyFill="1" applyBorder="1" applyAlignment="1">
      <alignment horizontal="center" vertical="center" wrapText="1"/>
    </xf>
    <xf numFmtId="49" fontId="10" fillId="7" borderId="1" xfId="0" applyNumberFormat="1" applyFont="1" applyFill="1" applyBorder="1" applyAlignment="1">
      <alignment horizontal="center" vertical="center" wrapText="1"/>
    </xf>
    <xf numFmtId="49" fontId="7" fillId="3" borderId="10" xfId="0" applyNumberFormat="1" applyFont="1" applyFill="1" applyBorder="1" applyAlignment="1">
      <alignment horizontal="left" vertical="top"/>
    </xf>
    <xf numFmtId="0" fontId="7" fillId="3" borderId="9" xfId="0" applyFont="1" applyFill="1" applyBorder="1" applyAlignment="1">
      <alignment horizontal="left" vertical="top" wrapText="1"/>
    </xf>
    <xf numFmtId="14" fontId="7" fillId="3" borderId="10" xfId="0" applyNumberFormat="1" applyFont="1" applyFill="1" applyBorder="1" applyAlignment="1">
      <alignment horizontal="left" vertical="top"/>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49" fontId="9" fillId="3" borderId="4" xfId="0" applyNumberFormat="1" applyFont="1" applyFill="1" applyBorder="1" applyAlignment="1">
      <alignment horizontal="left" vertical="top" wrapText="1"/>
    </xf>
    <xf numFmtId="0" fontId="5" fillId="5" borderId="1" xfId="0" applyFont="1" applyFill="1" applyBorder="1" applyAlignment="1">
      <alignment horizontal="center" vertical="center" wrapText="1"/>
    </xf>
    <xf numFmtId="49" fontId="9" fillId="3" borderId="4" xfId="0" applyNumberFormat="1" applyFont="1" applyFill="1" applyBorder="1" applyAlignment="1">
      <alignment horizontal="left" vertical="top" wrapText="1"/>
    </xf>
    <xf numFmtId="0" fontId="10" fillId="7" borderId="8"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7" xfId="0" applyFont="1" applyFill="1" applyBorder="1" applyAlignment="1">
      <alignment horizontal="center" vertical="center"/>
    </xf>
    <xf numFmtId="49" fontId="7" fillId="3" borderId="4" xfId="0" applyNumberFormat="1" applyFont="1" applyFill="1" applyBorder="1" applyAlignment="1">
      <alignment horizontal="left" vertical="top" wrapText="1"/>
    </xf>
    <xf numFmtId="49" fontId="7" fillId="3" borderId="2" xfId="0" applyNumberFormat="1" applyFont="1" applyFill="1" applyBorder="1" applyAlignment="1">
      <alignment horizontal="left" vertical="top" wrapText="1"/>
    </xf>
    <xf numFmtId="0" fontId="7" fillId="3" borderId="5" xfId="0" applyFont="1" applyFill="1" applyBorder="1" applyAlignment="1">
      <alignment horizontal="left" vertical="top" wrapText="1"/>
    </xf>
    <xf numFmtId="0" fontId="7" fillId="3" borderId="6" xfId="0" applyFont="1" applyFill="1" applyBorder="1" applyAlignment="1">
      <alignment horizontal="left" vertical="top" wrapText="1"/>
    </xf>
    <xf numFmtId="0" fontId="7" fillId="3" borderId="8"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7" xfId="0" applyFont="1" applyFill="1" applyBorder="1" applyAlignment="1">
      <alignment horizontal="left" vertical="center" wrapText="1"/>
    </xf>
    <xf numFmtId="49" fontId="9" fillId="3" borderId="4" xfId="0" applyNumberFormat="1" applyFont="1" applyFill="1" applyBorder="1" applyAlignment="1">
      <alignment horizontal="justify" vertical="top"/>
    </xf>
    <xf numFmtId="49" fontId="9" fillId="3" borderId="2" xfId="0" applyNumberFormat="1" applyFont="1" applyFill="1" applyBorder="1" applyAlignment="1">
      <alignment horizontal="justify" vertical="top"/>
    </xf>
    <xf numFmtId="0" fontId="9" fillId="3" borderId="5" xfId="0" applyFont="1" applyFill="1" applyBorder="1" applyAlignment="1">
      <alignment horizontal="left" vertical="top" wrapText="1"/>
    </xf>
    <xf numFmtId="0" fontId="0" fillId="0" borderId="6" xfId="0" applyFont="1" applyBorder="1"/>
    <xf numFmtId="0" fontId="9" fillId="3" borderId="8"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7" xfId="0" applyFont="1" applyFill="1" applyBorder="1" applyAlignment="1">
      <alignment horizontal="left" vertical="center" wrapText="1"/>
    </xf>
    <xf numFmtId="14" fontId="7" fillId="3" borderId="4" xfId="0" applyNumberFormat="1" applyFont="1" applyFill="1" applyBorder="1" applyAlignment="1">
      <alignment horizontal="left" vertical="top" wrapText="1"/>
    </xf>
    <xf numFmtId="14" fontId="7" fillId="3" borderId="2" xfId="0" applyNumberFormat="1" applyFont="1" applyFill="1" applyBorder="1" applyAlignment="1">
      <alignment horizontal="left" vertical="top" wrapText="1"/>
    </xf>
    <xf numFmtId="0" fontId="7" fillId="3" borderId="8" xfId="0" applyFont="1" applyFill="1" applyBorder="1" applyAlignment="1">
      <alignment horizontal="justify" vertical="justify" wrapText="1"/>
    </xf>
    <xf numFmtId="0" fontId="7" fillId="3" borderId="3" xfId="0" applyFont="1" applyFill="1" applyBorder="1" applyAlignment="1">
      <alignment horizontal="justify" vertical="justify" wrapText="1"/>
    </xf>
    <xf numFmtId="0" fontId="7" fillId="3" borderId="7" xfId="0" applyFont="1" applyFill="1" applyBorder="1" applyAlignment="1">
      <alignment horizontal="justify" vertical="justify" wrapText="1"/>
    </xf>
    <xf numFmtId="2" fontId="9" fillId="3" borderId="5" xfId="0" applyNumberFormat="1" applyFont="1" applyFill="1" applyBorder="1" applyAlignment="1">
      <alignment horizontal="left" vertical="top" wrapText="1"/>
    </xf>
    <xf numFmtId="2" fontId="9" fillId="3" borderId="9" xfId="0" applyNumberFormat="1" applyFont="1" applyFill="1" applyBorder="1" applyAlignment="1">
      <alignment horizontal="left" vertical="top" wrapText="1"/>
    </xf>
    <xf numFmtId="14" fontId="9" fillId="3" borderId="5" xfId="0" applyNumberFormat="1" applyFont="1" applyFill="1" applyBorder="1" applyAlignment="1">
      <alignment horizontal="left" vertical="top" wrapText="1"/>
    </xf>
    <xf numFmtId="14" fontId="9" fillId="3" borderId="6" xfId="0" applyNumberFormat="1" applyFont="1" applyFill="1" applyBorder="1" applyAlignment="1">
      <alignment horizontal="left" vertical="top" wrapText="1"/>
    </xf>
    <xf numFmtId="0" fontId="9" fillId="3" borderId="6" xfId="0" applyFont="1" applyFill="1" applyBorder="1" applyAlignment="1">
      <alignment horizontal="left" vertical="top" wrapText="1"/>
    </xf>
    <xf numFmtId="0" fontId="4" fillId="2"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5" fillId="5" borderId="8" xfId="0" applyFont="1" applyFill="1" applyBorder="1" applyAlignment="1">
      <alignment horizontal="center" vertical="center" wrapText="1"/>
    </xf>
    <xf numFmtId="14" fontId="7" fillId="3" borderId="4" xfId="0" applyNumberFormat="1" applyFont="1" applyFill="1" applyBorder="1" applyAlignment="1">
      <alignment horizontal="left" vertical="top"/>
    </xf>
    <xf numFmtId="14" fontId="7" fillId="3" borderId="2" xfId="0" applyNumberFormat="1" applyFont="1" applyFill="1" applyBorder="1" applyAlignment="1">
      <alignment horizontal="left" vertical="top"/>
    </xf>
    <xf numFmtId="0" fontId="8" fillId="0" borderId="0" xfId="0" applyFont="1" applyAlignment="1">
      <alignment horizontal="left" vertical="center"/>
    </xf>
    <xf numFmtId="0" fontId="2" fillId="6" borderId="7" xfId="0" applyFont="1" applyFill="1" applyBorder="1" applyAlignment="1">
      <alignment horizontal="center" vertical="center"/>
    </xf>
    <xf numFmtId="0" fontId="2" fillId="6" borderId="1" xfId="0" applyFont="1" applyFill="1" applyBorder="1" applyAlignment="1">
      <alignment horizontal="center" vertical="center"/>
    </xf>
    <xf numFmtId="0" fontId="9" fillId="3" borderId="8"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3" borderId="7" xfId="0" applyFont="1" applyFill="1" applyBorder="1" applyAlignment="1">
      <alignment horizontal="left" vertical="top" wrapText="1"/>
    </xf>
    <xf numFmtId="14" fontId="9" fillId="3" borderId="5" xfId="0" applyNumberFormat="1" applyFont="1" applyFill="1" applyBorder="1" applyAlignment="1">
      <alignment horizontal="center" vertical="top" wrapText="1"/>
    </xf>
    <xf numFmtId="14" fontId="9" fillId="3" borderId="6" xfId="0" applyNumberFormat="1" applyFont="1" applyFill="1" applyBorder="1" applyAlignment="1">
      <alignment horizontal="center" vertical="top" wrapText="1"/>
    </xf>
    <xf numFmtId="0" fontId="9" fillId="3" borderId="9" xfId="0" applyFont="1" applyFill="1" applyBorder="1" applyAlignment="1">
      <alignment horizontal="left" vertical="top" wrapText="1"/>
    </xf>
    <xf numFmtId="0" fontId="0" fillId="0" borderId="2" xfId="0" applyFont="1" applyBorder="1" applyAlignment="1">
      <alignment wrapText="1"/>
    </xf>
    <xf numFmtId="165" fontId="7" fillId="3" borderId="4" xfId="0" applyNumberFormat="1" applyFont="1" applyFill="1" applyBorder="1" applyAlignment="1">
      <alignment horizontal="left" vertical="center" wrapText="1"/>
    </xf>
    <xf numFmtId="165" fontId="7" fillId="3" borderId="2" xfId="0" applyNumberFormat="1" applyFont="1" applyFill="1" applyBorder="1" applyAlignment="1">
      <alignment horizontal="left" vertical="center" wrapText="1"/>
    </xf>
    <xf numFmtId="0" fontId="7" fillId="3" borderId="5" xfId="0" applyFont="1" applyFill="1" applyBorder="1" applyAlignment="1">
      <alignment horizontal="center" vertical="center" wrapText="1"/>
    </xf>
    <xf numFmtId="0" fontId="7" fillId="3" borderId="8" xfId="0" applyFont="1" applyFill="1" applyBorder="1" applyAlignment="1">
      <alignment horizontal="justify" vertical="center"/>
    </xf>
    <xf numFmtId="0" fontId="7" fillId="3" borderId="3" xfId="0" applyFont="1" applyFill="1" applyBorder="1" applyAlignment="1">
      <alignment horizontal="justify" vertical="center"/>
    </xf>
    <xf numFmtId="165" fontId="9" fillId="3" borderId="4" xfId="0" applyNumberFormat="1" applyFont="1" applyFill="1" applyBorder="1" applyAlignment="1">
      <alignment horizontal="left" vertical="top" wrapText="1"/>
    </xf>
    <xf numFmtId="165" fontId="9" fillId="3" borderId="2" xfId="0" applyNumberFormat="1" applyFont="1" applyFill="1" applyBorder="1" applyAlignment="1">
      <alignment horizontal="left" vertical="top"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7" fillId="3" borderId="8" xfId="0" applyFont="1" applyFill="1" applyBorder="1" applyAlignment="1">
      <alignment horizontal="justify" vertical="justify"/>
    </xf>
    <xf numFmtId="0" fontId="7" fillId="3" borderId="3" xfId="0" applyFont="1" applyFill="1" applyBorder="1" applyAlignment="1">
      <alignment horizontal="justify" vertical="justify"/>
    </xf>
    <xf numFmtId="14" fontId="9" fillId="3" borderId="4" xfId="0" applyNumberFormat="1" applyFont="1" applyFill="1" applyBorder="1" applyAlignment="1">
      <alignment horizontal="justify" vertical="top" wrapText="1"/>
    </xf>
    <xf numFmtId="14" fontId="9" fillId="3" borderId="10" xfId="0" applyNumberFormat="1" applyFont="1" applyFill="1" applyBorder="1" applyAlignment="1">
      <alignment horizontal="justify" vertical="top" wrapText="1"/>
    </xf>
    <xf numFmtId="14" fontId="7" fillId="3" borderId="4" xfId="0" applyNumberFormat="1"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3" fillId="4" borderId="0" xfId="0" applyFont="1" applyFill="1" applyBorder="1" applyAlignment="1">
      <alignment horizontal="center" vertical="center"/>
    </xf>
    <xf numFmtId="165" fontId="7" fillId="3" borderId="4" xfId="0" applyNumberFormat="1" applyFont="1" applyFill="1" applyBorder="1" applyAlignment="1">
      <alignment horizontal="left" vertical="top" wrapText="1"/>
    </xf>
    <xf numFmtId="165" fontId="7" fillId="3" borderId="2" xfId="0" applyNumberFormat="1" applyFont="1" applyFill="1" applyBorder="1" applyAlignment="1">
      <alignment horizontal="left" vertical="top" wrapText="1"/>
    </xf>
    <xf numFmtId="165" fontId="7" fillId="3" borderId="5" xfId="0" applyNumberFormat="1" applyFont="1" applyFill="1" applyBorder="1" applyAlignment="1">
      <alignment horizontal="left" vertical="top" wrapText="1"/>
    </xf>
    <xf numFmtId="165" fontId="7" fillId="3" borderId="6" xfId="0" applyNumberFormat="1" applyFont="1" applyFill="1" applyBorder="1" applyAlignment="1">
      <alignment horizontal="left" vertical="top" wrapText="1"/>
    </xf>
    <xf numFmtId="49" fontId="9" fillId="3" borderId="4" xfId="0" applyNumberFormat="1" applyFont="1" applyFill="1" applyBorder="1" applyAlignment="1">
      <alignment horizontal="left" vertical="top" wrapText="1"/>
    </xf>
    <xf numFmtId="49" fontId="9" fillId="3" borderId="2" xfId="0" applyNumberFormat="1" applyFont="1" applyFill="1" applyBorder="1" applyAlignment="1">
      <alignment horizontal="left" vertical="top" wrapText="1"/>
    </xf>
    <xf numFmtId="2" fontId="9" fillId="3" borderId="6" xfId="0" applyNumberFormat="1" applyFont="1" applyFill="1" applyBorder="1" applyAlignment="1">
      <alignment horizontal="left" vertical="top" wrapText="1"/>
    </xf>
    <xf numFmtId="0" fontId="9" fillId="7" borderId="8" xfId="0" applyFont="1" applyFill="1" applyBorder="1" applyAlignment="1">
      <alignment horizontal="center" vertical="center"/>
    </xf>
    <xf numFmtId="0" fontId="9" fillId="7" borderId="3" xfId="0" applyFont="1" applyFill="1" applyBorder="1" applyAlignment="1">
      <alignment horizontal="center" vertical="center"/>
    </xf>
    <xf numFmtId="0" fontId="9" fillId="7" borderId="7" xfId="0" applyFont="1" applyFill="1" applyBorder="1" applyAlignment="1">
      <alignment horizontal="center" vertical="center"/>
    </xf>
    <xf numFmtId="4" fontId="9" fillId="7" borderId="1" xfId="0" applyNumberFormat="1" applyFont="1" applyFill="1" applyBorder="1" applyAlignment="1">
      <alignment horizontal="center" vertical="center" wrapText="1"/>
    </xf>
    <xf numFmtId="49" fontId="9" fillId="7" borderId="1" xfId="0" applyNumberFormat="1" applyFont="1" applyFill="1" applyBorder="1" applyAlignment="1">
      <alignment horizontal="center" vertical="center" wrapText="1"/>
    </xf>
    <xf numFmtId="4" fontId="0" fillId="0" borderId="0" xfId="0" applyNumberFormat="1"/>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174"/>
  <sheetViews>
    <sheetView tabSelected="1" topLeftCell="A151" zoomScale="80" zoomScaleNormal="80" workbookViewId="0">
      <selection activeCell="C175" sqref="C175"/>
    </sheetView>
  </sheetViews>
  <sheetFormatPr defaultRowHeight="15"/>
  <cols>
    <col min="1" max="1" width="13" customWidth="1"/>
    <col min="2" max="2" width="33" customWidth="1"/>
    <col min="3" max="3" width="12.5703125" customWidth="1"/>
    <col min="4" max="4" width="21" customWidth="1"/>
    <col min="5" max="5" width="22" customWidth="1"/>
    <col min="6" max="6" width="15.7109375" customWidth="1"/>
    <col min="7" max="7" width="17.85546875" customWidth="1"/>
    <col min="8" max="8" width="13.85546875" customWidth="1"/>
    <col min="9" max="10" width="12.7109375" customWidth="1"/>
    <col min="11" max="11" width="14" customWidth="1"/>
    <col min="12" max="13" width="12.7109375" customWidth="1"/>
    <col min="14" max="14" width="9" customWidth="1"/>
    <col min="15" max="15" width="18.140625" customWidth="1"/>
  </cols>
  <sheetData>
    <row r="1" spans="1:15" ht="30" customHeight="1">
      <c r="A1" s="122" t="s">
        <v>7</v>
      </c>
      <c r="B1" s="122"/>
      <c r="C1" s="122"/>
      <c r="D1" s="122"/>
      <c r="E1" s="122"/>
      <c r="F1" s="122"/>
      <c r="G1" s="122"/>
      <c r="H1" s="122"/>
      <c r="I1" s="122"/>
      <c r="J1" s="122"/>
      <c r="K1" s="122"/>
      <c r="L1" s="122"/>
      <c r="M1" s="122"/>
      <c r="N1" s="122"/>
      <c r="O1" s="122"/>
    </row>
    <row r="2" spans="1:15" s="1" customFormat="1" ht="21.75" customHeight="1">
      <c r="A2" s="87" t="s">
        <v>98</v>
      </c>
      <c r="B2" s="87"/>
      <c r="C2" s="87"/>
      <c r="D2" s="87"/>
      <c r="E2" s="87"/>
      <c r="F2" s="87"/>
      <c r="G2" s="87"/>
      <c r="H2" s="87"/>
      <c r="I2" s="87"/>
      <c r="J2" s="87"/>
      <c r="K2" s="87"/>
      <c r="L2" s="87"/>
      <c r="M2" s="87"/>
      <c r="N2" s="87"/>
      <c r="O2" s="87"/>
    </row>
    <row r="3" spans="1:15" s="1" customFormat="1" ht="21.75" customHeight="1">
      <c r="A3" s="88" t="s">
        <v>0</v>
      </c>
      <c r="B3" s="89" t="s">
        <v>1</v>
      </c>
      <c r="C3" s="90" t="s">
        <v>2</v>
      </c>
      <c r="D3" s="88" t="s">
        <v>3</v>
      </c>
      <c r="E3" s="88" t="s">
        <v>4</v>
      </c>
      <c r="F3" s="88" t="s">
        <v>5</v>
      </c>
      <c r="G3" s="91" t="s">
        <v>8</v>
      </c>
      <c r="H3" s="91"/>
      <c r="I3" s="91"/>
      <c r="J3" s="91"/>
      <c r="K3" s="91"/>
      <c r="L3" s="91"/>
      <c r="M3" s="91"/>
      <c r="N3" s="88" t="s">
        <v>6</v>
      </c>
      <c r="O3" s="92" t="s">
        <v>9</v>
      </c>
    </row>
    <row r="4" spans="1:15" s="1" customFormat="1" ht="23.25" customHeight="1">
      <c r="A4" s="88"/>
      <c r="B4" s="89"/>
      <c r="C4" s="90"/>
      <c r="D4" s="88"/>
      <c r="E4" s="88"/>
      <c r="F4" s="88"/>
      <c r="G4" s="2" t="s">
        <v>10</v>
      </c>
      <c r="H4" s="2" t="s">
        <v>11</v>
      </c>
      <c r="I4" s="2" t="s">
        <v>12</v>
      </c>
      <c r="J4" s="2" t="s">
        <v>13</v>
      </c>
      <c r="K4" s="2" t="s">
        <v>14</v>
      </c>
      <c r="L4" s="2" t="s">
        <v>15</v>
      </c>
      <c r="M4" s="2" t="s">
        <v>16</v>
      </c>
      <c r="N4" s="88"/>
      <c r="O4" s="92"/>
    </row>
    <row r="5" spans="1:15" s="1" customFormat="1" ht="23.25" customHeight="1">
      <c r="A5" s="77" t="s">
        <v>22</v>
      </c>
      <c r="B5" s="65" t="s">
        <v>23</v>
      </c>
      <c r="C5" s="11" t="s">
        <v>24</v>
      </c>
      <c r="D5" s="3" t="s">
        <v>20</v>
      </c>
      <c r="E5" s="3" t="s">
        <v>19</v>
      </c>
      <c r="F5" s="11" t="s">
        <v>25</v>
      </c>
      <c r="G5" s="6">
        <v>0</v>
      </c>
      <c r="H5" s="6">
        <v>0</v>
      </c>
      <c r="I5" s="6">
        <v>0</v>
      </c>
      <c r="J5" s="6">
        <v>0</v>
      </c>
      <c r="K5" s="6">
        <v>0</v>
      </c>
      <c r="L5" s="6">
        <v>0</v>
      </c>
      <c r="M5" s="6">
        <v>0</v>
      </c>
      <c r="N5" s="3">
        <v>24</v>
      </c>
      <c r="O5" s="11">
        <v>2</v>
      </c>
    </row>
    <row r="6" spans="1:15" s="1" customFormat="1" ht="21.75" customHeight="1">
      <c r="A6" s="78"/>
      <c r="B6" s="66"/>
      <c r="C6" s="67" t="s">
        <v>26</v>
      </c>
      <c r="D6" s="68"/>
      <c r="E6" s="68"/>
      <c r="F6" s="68"/>
      <c r="G6" s="68"/>
      <c r="H6" s="68"/>
      <c r="I6" s="68"/>
      <c r="J6" s="68"/>
      <c r="K6" s="68"/>
      <c r="L6" s="68"/>
      <c r="M6" s="68"/>
      <c r="N6" s="68"/>
      <c r="O6" s="69"/>
    </row>
    <row r="7" spans="1:15" ht="30" customHeight="1">
      <c r="A7" s="116" t="s">
        <v>27</v>
      </c>
      <c r="B7" s="72" t="s">
        <v>28</v>
      </c>
      <c r="C7" s="7" t="s">
        <v>24</v>
      </c>
      <c r="D7" s="8" t="s">
        <v>20</v>
      </c>
      <c r="E7" s="7" t="s">
        <v>29</v>
      </c>
      <c r="F7" s="7" t="s">
        <v>21</v>
      </c>
      <c r="G7" s="6">
        <v>0</v>
      </c>
      <c r="H7" s="10">
        <v>1760.02</v>
      </c>
      <c r="I7" s="10">
        <v>1251</v>
      </c>
      <c r="J7" s="6">
        <v>380</v>
      </c>
      <c r="K7" s="6">
        <v>0</v>
      </c>
      <c r="L7" s="10">
        <v>3391.02</v>
      </c>
      <c r="M7" s="10">
        <v>3391.02</v>
      </c>
      <c r="N7" s="9">
        <v>16</v>
      </c>
      <c r="O7" s="7">
        <v>1</v>
      </c>
    </row>
    <row r="8" spans="1:15">
      <c r="A8" s="117"/>
      <c r="B8" s="103"/>
      <c r="C8" s="74" t="s">
        <v>30</v>
      </c>
      <c r="D8" s="75"/>
      <c r="E8" s="75"/>
      <c r="F8" s="75"/>
      <c r="G8" s="75"/>
      <c r="H8" s="75"/>
      <c r="I8" s="75"/>
      <c r="J8" s="75"/>
      <c r="K8" s="75"/>
      <c r="L8" s="75"/>
      <c r="M8" s="75"/>
      <c r="N8" s="75"/>
      <c r="O8" s="76"/>
    </row>
    <row r="9" spans="1:15" s="4" customFormat="1">
      <c r="A9" s="96" t="s">
        <v>17</v>
      </c>
      <c r="B9" s="97"/>
      <c r="C9" s="97"/>
      <c r="D9" s="97"/>
      <c r="E9" s="97"/>
      <c r="F9" s="97"/>
      <c r="G9" s="14">
        <f>SUM(G7,G5)</f>
        <v>0</v>
      </c>
      <c r="H9" s="5">
        <f t="shared" ref="H9:O9" si="0">SUM(H7,H5)</f>
        <v>1760.02</v>
      </c>
      <c r="I9" s="5">
        <f t="shared" si="0"/>
        <v>1251</v>
      </c>
      <c r="J9" s="5">
        <f t="shared" si="0"/>
        <v>380</v>
      </c>
      <c r="K9" s="5">
        <f t="shared" si="0"/>
        <v>0</v>
      </c>
      <c r="L9" s="5">
        <f t="shared" si="0"/>
        <v>3391.02</v>
      </c>
      <c r="M9" s="5">
        <f t="shared" si="0"/>
        <v>3391.02</v>
      </c>
      <c r="N9" s="13">
        <f t="shared" si="0"/>
        <v>40</v>
      </c>
      <c r="O9" s="13">
        <f t="shared" si="0"/>
        <v>3</v>
      </c>
    </row>
    <row r="10" spans="1:15" s="1" customFormat="1" ht="21.75" customHeight="1">
      <c r="A10" s="87" t="s">
        <v>97</v>
      </c>
      <c r="B10" s="87"/>
      <c r="C10" s="87"/>
      <c r="D10" s="87"/>
      <c r="E10" s="87"/>
      <c r="F10" s="87"/>
      <c r="G10" s="87"/>
      <c r="H10" s="87"/>
      <c r="I10" s="87"/>
      <c r="J10" s="87"/>
      <c r="K10" s="87"/>
      <c r="L10" s="87"/>
      <c r="M10" s="87"/>
      <c r="N10" s="87"/>
      <c r="O10" s="87"/>
    </row>
    <row r="11" spans="1:15" s="1" customFormat="1" ht="21.75" customHeight="1">
      <c r="A11" s="88" t="s">
        <v>0</v>
      </c>
      <c r="B11" s="89" t="s">
        <v>1</v>
      </c>
      <c r="C11" s="90" t="s">
        <v>2</v>
      </c>
      <c r="D11" s="88" t="s">
        <v>3</v>
      </c>
      <c r="E11" s="88" t="s">
        <v>4</v>
      </c>
      <c r="F11" s="88" t="s">
        <v>5</v>
      </c>
      <c r="G11" s="91" t="s">
        <v>8</v>
      </c>
      <c r="H11" s="91"/>
      <c r="I11" s="91"/>
      <c r="J11" s="91"/>
      <c r="K11" s="91"/>
      <c r="L11" s="91"/>
      <c r="M11" s="91"/>
      <c r="N11" s="88" t="s">
        <v>6</v>
      </c>
      <c r="O11" s="92" t="s">
        <v>9</v>
      </c>
    </row>
    <row r="12" spans="1:15" s="1" customFormat="1" ht="23.25" customHeight="1">
      <c r="A12" s="88"/>
      <c r="B12" s="89"/>
      <c r="C12" s="90"/>
      <c r="D12" s="88"/>
      <c r="E12" s="88"/>
      <c r="F12" s="88"/>
      <c r="G12" s="12" t="s">
        <v>10</v>
      </c>
      <c r="H12" s="12" t="s">
        <v>11</v>
      </c>
      <c r="I12" s="12" t="s">
        <v>12</v>
      </c>
      <c r="J12" s="12" t="s">
        <v>13</v>
      </c>
      <c r="K12" s="12" t="s">
        <v>14</v>
      </c>
      <c r="L12" s="12" t="s">
        <v>15</v>
      </c>
      <c r="M12" s="12" t="s">
        <v>16</v>
      </c>
      <c r="N12" s="88"/>
      <c r="O12" s="92"/>
    </row>
    <row r="13" spans="1:15" s="1" customFormat="1" ht="23.25" customHeight="1">
      <c r="A13" s="118">
        <v>41704</v>
      </c>
      <c r="B13" s="120" t="s">
        <v>31</v>
      </c>
      <c r="C13" s="16" t="s">
        <v>24</v>
      </c>
      <c r="D13" s="17" t="s">
        <v>32</v>
      </c>
      <c r="E13" s="17" t="s">
        <v>33</v>
      </c>
      <c r="F13" s="16" t="s">
        <v>34</v>
      </c>
      <c r="G13" s="6">
        <v>0</v>
      </c>
      <c r="H13" s="6">
        <v>0</v>
      </c>
      <c r="I13" s="6">
        <v>0</v>
      </c>
      <c r="J13" s="6">
        <v>0</v>
      </c>
      <c r="K13" s="6">
        <v>0</v>
      </c>
      <c r="L13" s="6">
        <v>0</v>
      </c>
      <c r="M13" s="6">
        <v>0</v>
      </c>
      <c r="N13" s="18">
        <v>6</v>
      </c>
      <c r="O13" s="22">
        <v>1</v>
      </c>
    </row>
    <row r="14" spans="1:15" s="1" customFormat="1" ht="21.75" customHeight="1">
      <c r="A14" s="119"/>
      <c r="B14" s="121"/>
      <c r="C14" s="67" t="s">
        <v>35</v>
      </c>
      <c r="D14" s="68"/>
      <c r="E14" s="68"/>
      <c r="F14" s="68"/>
      <c r="G14" s="68"/>
      <c r="H14" s="68"/>
      <c r="I14" s="68"/>
      <c r="J14" s="68"/>
      <c r="K14" s="68"/>
      <c r="L14" s="68"/>
      <c r="M14" s="68"/>
      <c r="N14" s="68"/>
      <c r="O14" s="69"/>
    </row>
    <row r="15" spans="1:15" s="1" customFormat="1" ht="21.75" customHeight="1">
      <c r="A15" s="110" t="s">
        <v>36</v>
      </c>
      <c r="B15" s="112" t="s">
        <v>37</v>
      </c>
      <c r="C15" s="7" t="s">
        <v>24</v>
      </c>
      <c r="D15" s="8" t="s">
        <v>38</v>
      </c>
      <c r="E15" s="19" t="s">
        <v>33</v>
      </c>
      <c r="F15" s="19" t="s">
        <v>39</v>
      </c>
      <c r="G15" s="20">
        <v>0</v>
      </c>
      <c r="H15" s="20">
        <v>0</v>
      </c>
      <c r="I15" s="20">
        <v>0</v>
      </c>
      <c r="J15" s="21">
        <v>3160</v>
      </c>
      <c r="K15" s="20">
        <v>0</v>
      </c>
      <c r="L15" s="21">
        <v>632</v>
      </c>
      <c r="M15" s="21">
        <v>3160</v>
      </c>
      <c r="N15" s="9">
        <v>16</v>
      </c>
      <c r="O15" s="7">
        <v>5</v>
      </c>
    </row>
    <row r="16" spans="1:15" s="1" customFormat="1" ht="21.75" customHeight="1">
      <c r="A16" s="111"/>
      <c r="B16" s="113"/>
      <c r="C16" s="74" t="s">
        <v>40</v>
      </c>
      <c r="D16" s="75"/>
      <c r="E16" s="75"/>
      <c r="F16" s="75"/>
      <c r="G16" s="75"/>
      <c r="H16" s="75"/>
      <c r="I16" s="75"/>
      <c r="J16" s="75"/>
      <c r="K16" s="75"/>
      <c r="L16" s="75"/>
      <c r="M16" s="75"/>
      <c r="N16" s="75"/>
      <c r="O16" s="76"/>
    </row>
    <row r="17" spans="1:19" ht="30" customHeight="1">
      <c r="A17" s="93">
        <v>41725</v>
      </c>
      <c r="B17" s="120" t="s">
        <v>41</v>
      </c>
      <c r="C17" s="11" t="s">
        <v>24</v>
      </c>
      <c r="D17" s="3" t="s">
        <v>42</v>
      </c>
      <c r="E17" s="3" t="s">
        <v>33</v>
      </c>
      <c r="F17" s="3" t="s">
        <v>43</v>
      </c>
      <c r="G17" s="6">
        <v>0</v>
      </c>
      <c r="H17" s="10">
        <v>3186.64</v>
      </c>
      <c r="I17" s="10">
        <v>1389</v>
      </c>
      <c r="J17" s="6">
        <v>0</v>
      </c>
      <c r="K17" s="6">
        <v>0</v>
      </c>
      <c r="L17" s="10">
        <v>2287.8200000000002</v>
      </c>
      <c r="M17" s="10">
        <v>4575.6400000000003</v>
      </c>
      <c r="N17" s="3">
        <v>8</v>
      </c>
      <c r="O17" s="11">
        <v>2</v>
      </c>
    </row>
    <row r="18" spans="1:19">
      <c r="A18" s="94"/>
      <c r="B18" s="121"/>
      <c r="C18" s="67" t="s">
        <v>44</v>
      </c>
      <c r="D18" s="68"/>
      <c r="E18" s="68"/>
      <c r="F18" s="68"/>
      <c r="G18" s="68"/>
      <c r="H18" s="68"/>
      <c r="I18" s="68"/>
      <c r="J18" s="68"/>
      <c r="K18" s="68"/>
      <c r="L18" s="68"/>
      <c r="M18" s="68"/>
      <c r="N18" s="68"/>
      <c r="O18" s="69"/>
    </row>
    <row r="19" spans="1:19" s="4" customFormat="1">
      <c r="A19" s="96" t="s">
        <v>17</v>
      </c>
      <c r="B19" s="97"/>
      <c r="C19" s="97"/>
      <c r="D19" s="97"/>
      <c r="E19" s="97"/>
      <c r="F19" s="97"/>
      <c r="G19" s="14">
        <f>SUM(G17,G13)</f>
        <v>0</v>
      </c>
      <c r="H19" s="5">
        <f t="shared" ref="H19:O19" si="1">SUM(H17,H15,H13)</f>
        <v>3186.64</v>
      </c>
      <c r="I19" s="5">
        <f t="shared" si="1"/>
        <v>1389</v>
      </c>
      <c r="J19" s="5">
        <f t="shared" si="1"/>
        <v>3160</v>
      </c>
      <c r="K19" s="5">
        <f t="shared" si="1"/>
        <v>0</v>
      </c>
      <c r="L19" s="5">
        <f t="shared" si="1"/>
        <v>2919.82</v>
      </c>
      <c r="M19" s="5">
        <f t="shared" si="1"/>
        <v>7735.64</v>
      </c>
      <c r="N19" s="13">
        <f t="shared" si="1"/>
        <v>30</v>
      </c>
      <c r="O19" s="13">
        <f t="shared" si="1"/>
        <v>8</v>
      </c>
    </row>
    <row r="20" spans="1:19" s="1" customFormat="1" ht="21.75" customHeight="1">
      <c r="A20" s="87" t="s">
        <v>96</v>
      </c>
      <c r="B20" s="87"/>
      <c r="C20" s="87"/>
      <c r="D20" s="87"/>
      <c r="E20" s="87"/>
      <c r="F20" s="87"/>
      <c r="G20" s="87"/>
      <c r="H20" s="87"/>
      <c r="I20" s="87"/>
      <c r="J20" s="87"/>
      <c r="K20" s="87"/>
      <c r="L20" s="87"/>
      <c r="M20" s="87"/>
      <c r="N20" s="87"/>
      <c r="O20" s="87"/>
    </row>
    <row r="21" spans="1:19" s="1" customFormat="1" ht="21.75" customHeight="1">
      <c r="A21" s="88" t="s">
        <v>0</v>
      </c>
      <c r="B21" s="89" t="s">
        <v>1</v>
      </c>
      <c r="C21" s="90" t="s">
        <v>2</v>
      </c>
      <c r="D21" s="88" t="s">
        <v>3</v>
      </c>
      <c r="E21" s="88" t="s">
        <v>4</v>
      </c>
      <c r="F21" s="88" t="s">
        <v>5</v>
      </c>
      <c r="G21" s="91" t="s">
        <v>8</v>
      </c>
      <c r="H21" s="91"/>
      <c r="I21" s="91"/>
      <c r="J21" s="91"/>
      <c r="K21" s="91"/>
      <c r="L21" s="91"/>
      <c r="M21" s="91"/>
      <c r="N21" s="88" t="s">
        <v>6</v>
      </c>
      <c r="O21" s="92" t="s">
        <v>9</v>
      </c>
    </row>
    <row r="22" spans="1:19" s="1" customFormat="1" ht="23.25" customHeight="1">
      <c r="A22" s="88"/>
      <c r="B22" s="89"/>
      <c r="C22" s="90"/>
      <c r="D22" s="88"/>
      <c r="E22" s="88"/>
      <c r="F22" s="88"/>
      <c r="G22" s="15" t="s">
        <v>10</v>
      </c>
      <c r="H22" s="15" t="s">
        <v>11</v>
      </c>
      <c r="I22" s="15" t="s">
        <v>12</v>
      </c>
      <c r="J22" s="15" t="s">
        <v>13</v>
      </c>
      <c r="K22" s="15" t="s">
        <v>14</v>
      </c>
      <c r="L22" s="15" t="s">
        <v>15</v>
      </c>
      <c r="M22" s="15" t="s">
        <v>16</v>
      </c>
      <c r="N22" s="88"/>
      <c r="O22" s="92"/>
    </row>
    <row r="23" spans="1:19" s="24" customFormat="1" ht="41.25" customHeight="1">
      <c r="A23" s="105" t="s">
        <v>45</v>
      </c>
      <c r="B23" s="107" t="s">
        <v>46</v>
      </c>
      <c r="C23" s="11" t="s">
        <v>47</v>
      </c>
      <c r="D23" s="3" t="s">
        <v>48</v>
      </c>
      <c r="E23" s="11" t="s">
        <v>49</v>
      </c>
      <c r="F23" s="3" t="s">
        <v>39</v>
      </c>
      <c r="G23" s="6">
        <v>0</v>
      </c>
      <c r="H23" s="6">
        <v>0</v>
      </c>
      <c r="I23" s="6">
        <v>0</v>
      </c>
      <c r="J23" s="6">
        <v>0</v>
      </c>
      <c r="K23" s="6">
        <v>0</v>
      </c>
      <c r="L23" s="10">
        <v>4225</v>
      </c>
      <c r="M23" s="10">
        <v>50700</v>
      </c>
      <c r="N23" s="3">
        <v>40</v>
      </c>
      <c r="O23" s="11">
        <v>12</v>
      </c>
    </row>
    <row r="24" spans="1:19" s="24" customFormat="1" ht="32.25" customHeight="1">
      <c r="A24" s="106"/>
      <c r="B24" s="73"/>
      <c r="C24" s="114" t="s">
        <v>50</v>
      </c>
      <c r="D24" s="115"/>
      <c r="E24" s="115"/>
      <c r="F24" s="115"/>
      <c r="G24" s="115"/>
      <c r="H24" s="115"/>
      <c r="I24" s="115"/>
      <c r="J24" s="115"/>
      <c r="K24" s="115"/>
      <c r="L24" s="115"/>
      <c r="M24" s="115"/>
      <c r="N24" s="115"/>
      <c r="O24" s="115"/>
      <c r="P24" s="25"/>
      <c r="Q24" s="25"/>
      <c r="R24" s="25"/>
      <c r="S24" s="25"/>
    </row>
    <row r="25" spans="1:19" s="4" customFormat="1">
      <c r="A25" s="96" t="s">
        <v>17</v>
      </c>
      <c r="B25" s="97"/>
      <c r="C25" s="97"/>
      <c r="D25" s="97"/>
      <c r="E25" s="97"/>
      <c r="F25" s="97"/>
      <c r="G25" s="14">
        <f>SUM(G23)</f>
        <v>0</v>
      </c>
      <c r="H25" s="14">
        <f t="shared" ref="H25:O25" si="2">SUM(H23)</f>
        <v>0</v>
      </c>
      <c r="I25" s="14">
        <f t="shared" si="2"/>
        <v>0</v>
      </c>
      <c r="J25" s="14">
        <f t="shared" si="2"/>
        <v>0</v>
      </c>
      <c r="K25" s="14">
        <f t="shared" si="2"/>
        <v>0</v>
      </c>
      <c r="L25" s="14">
        <f t="shared" si="2"/>
        <v>4225</v>
      </c>
      <c r="M25" s="14">
        <f t="shared" si="2"/>
        <v>50700</v>
      </c>
      <c r="N25" s="13">
        <f t="shared" si="2"/>
        <v>40</v>
      </c>
      <c r="O25" s="13">
        <f t="shared" si="2"/>
        <v>12</v>
      </c>
    </row>
    <row r="26" spans="1:19">
      <c r="A26" s="95" t="s">
        <v>18</v>
      </c>
      <c r="B26" s="95"/>
      <c r="C26" s="95"/>
      <c r="D26" s="95"/>
      <c r="E26" s="95"/>
      <c r="F26" s="95"/>
      <c r="G26" s="95"/>
      <c r="H26" s="95"/>
      <c r="I26" s="95"/>
      <c r="J26" s="95"/>
      <c r="K26" s="95"/>
      <c r="L26" s="95"/>
      <c r="M26" s="95"/>
      <c r="N26" s="95"/>
      <c r="O26" s="95"/>
    </row>
    <row r="27" spans="1:19" s="1" customFormat="1" ht="21.75" customHeight="1">
      <c r="A27" s="87" t="s">
        <v>95</v>
      </c>
      <c r="B27" s="87"/>
      <c r="C27" s="87"/>
      <c r="D27" s="87"/>
      <c r="E27" s="87"/>
      <c r="F27" s="87"/>
      <c r="G27" s="87"/>
      <c r="H27" s="87"/>
      <c r="I27" s="87"/>
      <c r="J27" s="87"/>
      <c r="K27" s="87"/>
      <c r="L27" s="87"/>
      <c r="M27" s="87"/>
      <c r="N27" s="87"/>
      <c r="O27" s="87"/>
    </row>
    <row r="28" spans="1:19" s="1" customFormat="1" ht="21.75" customHeight="1">
      <c r="A28" s="88" t="s">
        <v>0</v>
      </c>
      <c r="B28" s="89" t="s">
        <v>1</v>
      </c>
      <c r="C28" s="90" t="s">
        <v>2</v>
      </c>
      <c r="D28" s="88" t="s">
        <v>3</v>
      </c>
      <c r="E28" s="88" t="s">
        <v>4</v>
      </c>
      <c r="F28" s="88" t="s">
        <v>5</v>
      </c>
      <c r="G28" s="91" t="s">
        <v>8</v>
      </c>
      <c r="H28" s="91"/>
      <c r="I28" s="91"/>
      <c r="J28" s="91"/>
      <c r="K28" s="91"/>
      <c r="L28" s="91"/>
      <c r="M28" s="91"/>
      <c r="N28" s="88" t="s">
        <v>6</v>
      </c>
      <c r="O28" s="92" t="s">
        <v>9</v>
      </c>
    </row>
    <row r="29" spans="1:19" s="1" customFormat="1" ht="23.25" customHeight="1">
      <c r="A29" s="88"/>
      <c r="B29" s="89"/>
      <c r="C29" s="90"/>
      <c r="D29" s="88"/>
      <c r="E29" s="88"/>
      <c r="F29" s="88"/>
      <c r="G29" s="23" t="s">
        <v>10</v>
      </c>
      <c r="H29" s="23" t="s">
        <v>11</v>
      </c>
      <c r="I29" s="23" t="s">
        <v>12</v>
      </c>
      <c r="J29" s="23" t="s">
        <v>13</v>
      </c>
      <c r="K29" s="23" t="s">
        <v>14</v>
      </c>
      <c r="L29" s="23" t="s">
        <v>15</v>
      </c>
      <c r="M29" s="23" t="s">
        <v>16</v>
      </c>
      <c r="N29" s="88"/>
      <c r="O29" s="92"/>
    </row>
    <row r="30" spans="1:19" s="1" customFormat="1" ht="20.25" customHeight="1">
      <c r="A30" s="105" t="s">
        <v>51</v>
      </c>
      <c r="B30" s="107" t="s">
        <v>52</v>
      </c>
      <c r="C30" s="11" t="s">
        <v>53</v>
      </c>
      <c r="D30" s="3" t="s">
        <v>54</v>
      </c>
      <c r="E30" s="11" t="s">
        <v>19</v>
      </c>
      <c r="F30" s="3" t="s">
        <v>39</v>
      </c>
      <c r="G30" s="6">
        <v>0</v>
      </c>
      <c r="H30" s="6">
        <v>5087.88</v>
      </c>
      <c r="I30" s="6">
        <v>4587</v>
      </c>
      <c r="J30" s="6">
        <v>0</v>
      </c>
      <c r="K30" s="6">
        <v>0</v>
      </c>
      <c r="L30" s="10">
        <v>4837.4399999999996</v>
      </c>
      <c r="M30" s="10">
        <v>9674.8799999999992</v>
      </c>
      <c r="N30" s="3">
        <v>30</v>
      </c>
      <c r="O30" s="11">
        <v>2</v>
      </c>
    </row>
    <row r="31" spans="1:19" s="1" customFormat="1" ht="20.25" customHeight="1">
      <c r="A31" s="106"/>
      <c r="B31" s="73"/>
      <c r="C31" s="108" t="s">
        <v>55</v>
      </c>
      <c r="D31" s="109"/>
      <c r="E31" s="109"/>
      <c r="F31" s="109"/>
      <c r="G31" s="109"/>
      <c r="H31" s="109"/>
      <c r="I31" s="109"/>
      <c r="J31" s="109"/>
      <c r="K31" s="109"/>
      <c r="L31" s="109"/>
      <c r="M31" s="109"/>
      <c r="N31" s="109"/>
      <c r="O31" s="109"/>
    </row>
    <row r="32" spans="1:19" s="1" customFormat="1" ht="23.25" customHeight="1">
      <c r="A32" s="105" t="s">
        <v>56</v>
      </c>
      <c r="B32" s="107" t="s">
        <v>57</v>
      </c>
      <c r="C32" s="11" t="s">
        <v>53</v>
      </c>
      <c r="D32" s="3" t="s">
        <v>58</v>
      </c>
      <c r="E32" s="11" t="s">
        <v>19</v>
      </c>
      <c r="F32" s="3" t="s">
        <v>43</v>
      </c>
      <c r="G32" s="6">
        <v>0</v>
      </c>
      <c r="H32" s="6">
        <v>4456</v>
      </c>
      <c r="I32" s="6">
        <v>2919</v>
      </c>
      <c r="J32" s="6">
        <v>0</v>
      </c>
      <c r="K32" s="6">
        <v>0</v>
      </c>
      <c r="L32" s="10">
        <v>3687.5</v>
      </c>
      <c r="M32" s="10">
        <v>7375</v>
      </c>
      <c r="N32" s="3">
        <v>16</v>
      </c>
      <c r="O32" s="11">
        <v>2</v>
      </c>
    </row>
    <row r="33" spans="1:19" s="1" customFormat="1" ht="20.25" customHeight="1">
      <c r="A33" s="106"/>
      <c r="B33" s="73"/>
      <c r="C33" s="108" t="s">
        <v>59</v>
      </c>
      <c r="D33" s="109"/>
      <c r="E33" s="109"/>
      <c r="F33" s="109"/>
      <c r="G33" s="109"/>
      <c r="H33" s="109"/>
      <c r="I33" s="109"/>
      <c r="J33" s="109"/>
      <c r="K33" s="109"/>
      <c r="L33" s="109"/>
      <c r="M33" s="109"/>
      <c r="N33" s="109"/>
      <c r="O33" s="109"/>
    </row>
    <row r="34" spans="1:19" s="1" customFormat="1" ht="23.25" customHeight="1">
      <c r="A34" s="105" t="s">
        <v>56</v>
      </c>
      <c r="B34" s="107" t="s">
        <v>60</v>
      </c>
      <c r="C34" s="11" t="s">
        <v>53</v>
      </c>
      <c r="D34" s="3" t="s">
        <v>61</v>
      </c>
      <c r="E34" s="11" t="s">
        <v>19</v>
      </c>
      <c r="F34" s="3" t="s">
        <v>62</v>
      </c>
      <c r="G34" s="6">
        <v>0</v>
      </c>
      <c r="H34" s="6">
        <v>1573.94</v>
      </c>
      <c r="I34" s="6">
        <v>1272.5</v>
      </c>
      <c r="J34" s="6">
        <v>490</v>
      </c>
      <c r="K34" s="6">
        <v>0</v>
      </c>
      <c r="L34" s="10">
        <v>3336.44</v>
      </c>
      <c r="M34" s="10">
        <v>3336.44</v>
      </c>
      <c r="N34" s="3">
        <v>16</v>
      </c>
      <c r="O34" s="11">
        <v>1</v>
      </c>
    </row>
    <row r="35" spans="1:19" s="1" customFormat="1" ht="20.25" customHeight="1">
      <c r="A35" s="106"/>
      <c r="B35" s="73"/>
      <c r="C35" s="108" t="s">
        <v>63</v>
      </c>
      <c r="D35" s="109"/>
      <c r="E35" s="109"/>
      <c r="F35" s="109"/>
      <c r="G35" s="109"/>
      <c r="H35" s="109"/>
      <c r="I35" s="109"/>
      <c r="J35" s="109"/>
      <c r="K35" s="109"/>
      <c r="L35" s="109"/>
      <c r="M35" s="109"/>
      <c r="N35" s="109"/>
      <c r="O35" s="109"/>
    </row>
    <row r="36" spans="1:19" s="1" customFormat="1" ht="23.25" customHeight="1">
      <c r="A36" s="105" t="s">
        <v>64</v>
      </c>
      <c r="B36" s="107" t="s">
        <v>65</v>
      </c>
      <c r="C36" s="11" t="s">
        <v>53</v>
      </c>
      <c r="D36" s="3" t="s">
        <v>61</v>
      </c>
      <c r="E36" s="11" t="s">
        <v>19</v>
      </c>
      <c r="F36" s="3" t="s">
        <v>39</v>
      </c>
      <c r="G36" s="6">
        <v>0</v>
      </c>
      <c r="H36" s="6">
        <v>0</v>
      </c>
      <c r="I36" s="6">
        <v>0</v>
      </c>
      <c r="J36" s="6">
        <v>0</v>
      </c>
      <c r="K36" s="6">
        <v>0</v>
      </c>
      <c r="L36" s="10">
        <v>0</v>
      </c>
      <c r="M36" s="10">
        <v>0</v>
      </c>
      <c r="N36" s="3">
        <v>20</v>
      </c>
      <c r="O36" s="11">
        <v>6</v>
      </c>
    </row>
    <row r="37" spans="1:19" s="1" customFormat="1" ht="20.25" customHeight="1">
      <c r="A37" s="106"/>
      <c r="B37" s="73"/>
      <c r="C37" s="108" t="s">
        <v>66</v>
      </c>
      <c r="D37" s="109"/>
      <c r="E37" s="109"/>
      <c r="F37" s="109"/>
      <c r="G37" s="109"/>
      <c r="H37" s="109"/>
      <c r="I37" s="109"/>
      <c r="J37" s="109"/>
      <c r="K37" s="109"/>
      <c r="L37" s="109"/>
      <c r="M37" s="109"/>
      <c r="N37" s="109"/>
      <c r="O37" s="109"/>
    </row>
    <row r="38" spans="1:19" s="1" customFormat="1" ht="36.75" customHeight="1">
      <c r="A38" s="105" t="s">
        <v>67</v>
      </c>
      <c r="B38" s="107" t="s">
        <v>68</v>
      </c>
      <c r="C38" s="11" t="s">
        <v>69</v>
      </c>
      <c r="D38" s="27" t="s">
        <v>70</v>
      </c>
      <c r="E38" s="11" t="s">
        <v>19</v>
      </c>
      <c r="F38" s="3" t="s">
        <v>39</v>
      </c>
      <c r="G38" s="6">
        <v>0</v>
      </c>
      <c r="H38" s="6">
        <v>0</v>
      </c>
      <c r="I38" s="6">
        <v>0</v>
      </c>
      <c r="J38" s="6">
        <v>0</v>
      </c>
      <c r="K38" s="6">
        <v>0</v>
      </c>
      <c r="L38" s="10">
        <v>249.12</v>
      </c>
      <c r="M38" s="10">
        <v>79221.210000000006</v>
      </c>
      <c r="N38" s="3">
        <v>25</v>
      </c>
      <c r="O38" s="11">
        <v>318</v>
      </c>
    </row>
    <row r="39" spans="1:19" s="1" customFormat="1" ht="20.25" customHeight="1">
      <c r="A39" s="106"/>
      <c r="B39" s="73"/>
      <c r="C39" s="108" t="s">
        <v>63</v>
      </c>
      <c r="D39" s="109"/>
      <c r="E39" s="109"/>
      <c r="F39" s="109"/>
      <c r="G39" s="109"/>
      <c r="H39" s="109"/>
      <c r="I39" s="109"/>
      <c r="J39" s="109"/>
      <c r="K39" s="109"/>
      <c r="L39" s="109"/>
      <c r="M39" s="109"/>
      <c r="N39" s="109"/>
      <c r="O39" s="109"/>
    </row>
    <row r="40" spans="1:19" s="1" customFormat="1" ht="31.5" customHeight="1">
      <c r="A40" s="105" t="s">
        <v>71</v>
      </c>
      <c r="B40" s="107" t="s">
        <v>72</v>
      </c>
      <c r="C40" s="11" t="s">
        <v>53</v>
      </c>
      <c r="D40" s="27" t="s">
        <v>70</v>
      </c>
      <c r="E40" s="11" t="s">
        <v>19</v>
      </c>
      <c r="F40" s="3" t="s">
        <v>39</v>
      </c>
      <c r="G40" s="6">
        <v>0</v>
      </c>
      <c r="H40" s="6">
        <v>0</v>
      </c>
      <c r="I40" s="6">
        <v>0</v>
      </c>
      <c r="J40" s="6">
        <v>3900</v>
      </c>
      <c r="K40" s="6">
        <v>0</v>
      </c>
      <c r="L40" s="10">
        <v>354.54</v>
      </c>
      <c r="M40" s="10">
        <v>3900</v>
      </c>
      <c r="N40" s="3">
        <v>12</v>
      </c>
      <c r="O40" s="11">
        <v>11</v>
      </c>
    </row>
    <row r="41" spans="1:19" s="1" customFormat="1" ht="31.5" customHeight="1">
      <c r="A41" s="106"/>
      <c r="B41" s="73"/>
      <c r="C41" s="108" t="s">
        <v>73</v>
      </c>
      <c r="D41" s="109"/>
      <c r="E41" s="109"/>
      <c r="F41" s="109"/>
      <c r="G41" s="109"/>
      <c r="H41" s="109"/>
      <c r="I41" s="109"/>
      <c r="J41" s="109"/>
      <c r="K41" s="109"/>
      <c r="L41" s="109"/>
      <c r="M41" s="109"/>
      <c r="N41" s="109"/>
      <c r="O41" s="109"/>
    </row>
    <row r="42" spans="1:19" s="24" customFormat="1" ht="18" customHeight="1">
      <c r="A42" s="105" t="s">
        <v>74</v>
      </c>
      <c r="B42" s="107" t="s">
        <v>75</v>
      </c>
      <c r="C42" s="11" t="s">
        <v>53</v>
      </c>
      <c r="D42" s="3" t="s">
        <v>61</v>
      </c>
      <c r="E42" s="11" t="s">
        <v>19</v>
      </c>
      <c r="F42" s="3" t="s">
        <v>39</v>
      </c>
      <c r="G42" s="6">
        <v>0</v>
      </c>
      <c r="H42" s="6">
        <v>0</v>
      </c>
      <c r="I42" s="6">
        <v>0</v>
      </c>
      <c r="J42" s="6">
        <v>0</v>
      </c>
      <c r="K42" s="6">
        <v>0</v>
      </c>
      <c r="L42" s="10">
        <v>0</v>
      </c>
      <c r="M42" s="10">
        <v>0</v>
      </c>
      <c r="N42" s="3">
        <v>13</v>
      </c>
      <c r="O42" s="11">
        <v>3</v>
      </c>
    </row>
    <row r="43" spans="1:19" s="24" customFormat="1" ht="20.25" customHeight="1">
      <c r="A43" s="106"/>
      <c r="B43" s="73"/>
      <c r="C43" s="108" t="s">
        <v>76</v>
      </c>
      <c r="D43" s="109"/>
      <c r="E43" s="109"/>
      <c r="F43" s="109"/>
      <c r="G43" s="109"/>
      <c r="H43" s="109"/>
      <c r="I43" s="109"/>
      <c r="J43" s="109"/>
      <c r="K43" s="109"/>
      <c r="L43" s="109"/>
      <c r="M43" s="109"/>
      <c r="N43" s="109"/>
      <c r="O43" s="109"/>
      <c r="P43" s="25"/>
      <c r="Q43" s="25"/>
      <c r="R43" s="25"/>
      <c r="S43" s="25"/>
    </row>
    <row r="44" spans="1:19" s="4" customFormat="1">
      <c r="A44" s="96" t="s">
        <v>17</v>
      </c>
      <c r="B44" s="97"/>
      <c r="C44" s="97"/>
      <c r="D44" s="97"/>
      <c r="E44" s="97"/>
      <c r="F44" s="97"/>
      <c r="G44" s="14">
        <f>SUM(G42,G40,G38,G36,G34,G32,G30)</f>
        <v>0</v>
      </c>
      <c r="H44" s="14">
        <f t="shared" ref="H44:O44" si="3">SUM(H42,H40,H38,H36,H34,H32,H30)</f>
        <v>11117.82</v>
      </c>
      <c r="I44" s="14">
        <f t="shared" si="3"/>
        <v>8778.5</v>
      </c>
      <c r="J44" s="14">
        <f t="shared" si="3"/>
        <v>4390</v>
      </c>
      <c r="K44" s="28" t="s">
        <v>77</v>
      </c>
      <c r="L44" s="5">
        <v>301.77</v>
      </c>
      <c r="M44" s="14">
        <f t="shared" si="3"/>
        <v>103507.53000000001</v>
      </c>
      <c r="N44" s="28">
        <f t="shared" si="3"/>
        <v>132</v>
      </c>
      <c r="O44" s="28">
        <f t="shared" si="3"/>
        <v>343</v>
      </c>
    </row>
    <row r="45" spans="1:19">
      <c r="A45" s="95" t="s">
        <v>18</v>
      </c>
      <c r="B45" s="95"/>
      <c r="C45" s="95"/>
      <c r="D45" s="95"/>
      <c r="E45" s="95"/>
      <c r="F45" s="95"/>
      <c r="G45" s="95"/>
      <c r="H45" s="95"/>
      <c r="I45" s="95"/>
      <c r="J45" s="95"/>
      <c r="K45" s="95"/>
      <c r="L45" s="95"/>
      <c r="M45" s="95"/>
      <c r="N45" s="95"/>
      <c r="O45" s="95"/>
    </row>
    <row r="46" spans="1:19" s="1" customFormat="1" ht="21.75" customHeight="1">
      <c r="A46" s="87" t="s">
        <v>94</v>
      </c>
      <c r="B46" s="87"/>
      <c r="C46" s="87"/>
      <c r="D46" s="87"/>
      <c r="E46" s="87"/>
      <c r="F46" s="87"/>
      <c r="G46" s="87"/>
      <c r="H46" s="87"/>
      <c r="I46" s="87"/>
      <c r="J46" s="87"/>
      <c r="K46" s="87"/>
      <c r="L46" s="87"/>
      <c r="M46" s="87"/>
      <c r="N46" s="87"/>
      <c r="O46" s="87"/>
    </row>
    <row r="47" spans="1:19" s="1" customFormat="1" ht="21.75" customHeight="1">
      <c r="A47" s="88" t="s">
        <v>0</v>
      </c>
      <c r="B47" s="89" t="s">
        <v>1</v>
      </c>
      <c r="C47" s="90" t="s">
        <v>2</v>
      </c>
      <c r="D47" s="88" t="s">
        <v>3</v>
      </c>
      <c r="E47" s="88" t="s">
        <v>4</v>
      </c>
      <c r="F47" s="88" t="s">
        <v>5</v>
      </c>
      <c r="G47" s="91" t="s">
        <v>8</v>
      </c>
      <c r="H47" s="91"/>
      <c r="I47" s="91"/>
      <c r="J47" s="91"/>
      <c r="K47" s="91"/>
      <c r="L47" s="91"/>
      <c r="M47" s="91"/>
      <c r="N47" s="88" t="s">
        <v>6</v>
      </c>
      <c r="O47" s="92" t="s">
        <v>9</v>
      </c>
    </row>
    <row r="48" spans="1:19" s="1" customFormat="1" ht="23.25" customHeight="1">
      <c r="A48" s="88"/>
      <c r="B48" s="89"/>
      <c r="C48" s="90"/>
      <c r="D48" s="88"/>
      <c r="E48" s="88"/>
      <c r="F48" s="88"/>
      <c r="G48" s="26" t="s">
        <v>10</v>
      </c>
      <c r="H48" s="26" t="s">
        <v>11</v>
      </c>
      <c r="I48" s="26" t="s">
        <v>12</v>
      </c>
      <c r="J48" s="26" t="s">
        <v>13</v>
      </c>
      <c r="K48" s="26" t="s">
        <v>14</v>
      </c>
      <c r="L48" s="26" t="s">
        <v>15</v>
      </c>
      <c r="M48" s="26" t="s">
        <v>16</v>
      </c>
      <c r="N48" s="88"/>
      <c r="O48" s="92"/>
    </row>
    <row r="49" spans="1:15" s="24" customFormat="1" ht="24">
      <c r="A49" s="123" t="s">
        <v>78</v>
      </c>
      <c r="B49" s="125" t="s">
        <v>79</v>
      </c>
      <c r="C49" s="11" t="s">
        <v>80</v>
      </c>
      <c r="D49" s="3" t="s">
        <v>81</v>
      </c>
      <c r="E49" s="3" t="s">
        <v>82</v>
      </c>
      <c r="F49" s="3" t="s">
        <v>39</v>
      </c>
      <c r="G49" s="30" t="s">
        <v>83</v>
      </c>
      <c r="H49" s="6">
        <v>0</v>
      </c>
      <c r="I49" s="6">
        <v>0</v>
      </c>
      <c r="J49" s="22">
        <v>0</v>
      </c>
      <c r="K49" s="6">
        <v>0</v>
      </c>
      <c r="L49" s="30" t="s">
        <v>83</v>
      </c>
      <c r="M49" s="30" t="s">
        <v>83</v>
      </c>
      <c r="N49" s="3">
        <v>16</v>
      </c>
      <c r="O49" s="35">
        <v>1</v>
      </c>
    </row>
    <row r="50" spans="1:15" s="24" customFormat="1">
      <c r="A50" s="124"/>
      <c r="B50" s="126"/>
      <c r="C50" s="67" t="s">
        <v>84</v>
      </c>
      <c r="D50" s="68"/>
      <c r="E50" s="68"/>
      <c r="F50" s="68"/>
      <c r="G50" s="68"/>
      <c r="H50" s="68"/>
      <c r="I50" s="68"/>
      <c r="J50" s="68"/>
      <c r="K50" s="68"/>
      <c r="L50" s="68"/>
      <c r="M50" s="68"/>
      <c r="N50" s="68"/>
      <c r="O50" s="68"/>
    </row>
    <row r="51" spans="1:15" s="24" customFormat="1" ht="24">
      <c r="A51" s="123" t="s">
        <v>85</v>
      </c>
      <c r="B51" s="125" t="s">
        <v>86</v>
      </c>
      <c r="C51" s="11" t="s">
        <v>80</v>
      </c>
      <c r="D51" s="3" t="s">
        <v>61</v>
      </c>
      <c r="E51" s="3" t="s">
        <v>87</v>
      </c>
      <c r="F51" s="3" t="s">
        <v>88</v>
      </c>
      <c r="G51" s="30" t="s">
        <v>83</v>
      </c>
      <c r="H51" s="6">
        <v>0</v>
      </c>
      <c r="I51" s="6">
        <v>0</v>
      </c>
      <c r="J51" s="34">
        <v>820</v>
      </c>
      <c r="K51" s="30" t="s">
        <v>83</v>
      </c>
      <c r="L51" s="21">
        <v>410</v>
      </c>
      <c r="M51" s="21">
        <v>820</v>
      </c>
      <c r="N51" s="3">
        <v>6</v>
      </c>
      <c r="O51" s="35">
        <v>2</v>
      </c>
    </row>
    <row r="52" spans="1:15" s="24" customFormat="1">
      <c r="A52" s="124"/>
      <c r="B52" s="126"/>
      <c r="C52" s="74" t="s">
        <v>89</v>
      </c>
      <c r="D52" s="75"/>
      <c r="E52" s="75"/>
      <c r="F52" s="75"/>
      <c r="G52" s="75"/>
      <c r="H52" s="75"/>
      <c r="I52" s="75"/>
      <c r="J52" s="75"/>
      <c r="K52" s="75"/>
      <c r="L52" s="75"/>
      <c r="M52" s="75"/>
      <c r="N52" s="75"/>
      <c r="O52" s="75"/>
    </row>
    <row r="53" spans="1:15" s="24" customFormat="1" ht="24">
      <c r="A53" s="127" t="s">
        <v>90</v>
      </c>
      <c r="B53" s="72" t="s">
        <v>91</v>
      </c>
      <c r="C53" s="7" t="s">
        <v>80</v>
      </c>
      <c r="D53" s="8" t="s">
        <v>81</v>
      </c>
      <c r="E53" s="7" t="s">
        <v>19</v>
      </c>
      <c r="F53" s="7" t="s">
        <v>92</v>
      </c>
      <c r="G53" s="30" t="s">
        <v>83</v>
      </c>
      <c r="H53" s="6">
        <v>0</v>
      </c>
      <c r="I53" s="33">
        <v>772</v>
      </c>
      <c r="J53" s="21">
        <v>750</v>
      </c>
      <c r="K53" s="30" t="s">
        <v>83</v>
      </c>
      <c r="L53" s="21">
        <v>507.33</v>
      </c>
      <c r="M53" s="21">
        <v>1522</v>
      </c>
      <c r="N53" s="9">
        <v>8</v>
      </c>
      <c r="O53" s="36">
        <v>3</v>
      </c>
    </row>
    <row r="54" spans="1:15" s="24" customFormat="1">
      <c r="A54" s="128"/>
      <c r="B54" s="86"/>
      <c r="C54" s="74" t="s">
        <v>93</v>
      </c>
      <c r="D54" s="75"/>
      <c r="E54" s="75"/>
      <c r="F54" s="75"/>
      <c r="G54" s="75"/>
      <c r="H54" s="75"/>
      <c r="I54" s="75"/>
      <c r="J54" s="75"/>
      <c r="K54" s="75"/>
      <c r="L54" s="75"/>
      <c r="M54" s="75"/>
      <c r="N54" s="75"/>
      <c r="O54" s="75"/>
    </row>
    <row r="55" spans="1:15" s="4" customFormat="1">
      <c r="A55" s="96" t="s">
        <v>17</v>
      </c>
      <c r="B55" s="97"/>
      <c r="C55" s="97"/>
      <c r="D55" s="97"/>
      <c r="E55" s="97"/>
      <c r="F55" s="97"/>
      <c r="G55" s="14">
        <f>SUM(G53,G51,G49,G47,G45,G43,G41)</f>
        <v>0</v>
      </c>
      <c r="H55" s="14">
        <f t="shared" ref="H55:O55" si="4">SUM(H53,H51,H49,H47,H45,H43,H41)</f>
        <v>0</v>
      </c>
      <c r="I55" s="32">
        <f>SUM(I53,H51,H49)</f>
        <v>772</v>
      </c>
      <c r="J55" s="14">
        <f t="shared" si="4"/>
        <v>1570</v>
      </c>
      <c r="K55" s="28" t="s">
        <v>77</v>
      </c>
      <c r="L55" s="5">
        <f>(M55/6)</f>
        <v>390.33333333333331</v>
      </c>
      <c r="M55" s="14">
        <f t="shared" si="4"/>
        <v>2342</v>
      </c>
      <c r="N55" s="28">
        <f t="shared" si="4"/>
        <v>30</v>
      </c>
      <c r="O55" s="37">
        <f t="shared" si="4"/>
        <v>6</v>
      </c>
    </row>
    <row r="56" spans="1:15">
      <c r="A56" s="95" t="s">
        <v>18</v>
      </c>
      <c r="B56" s="95"/>
      <c r="C56" s="95"/>
      <c r="D56" s="95"/>
      <c r="E56" s="95"/>
      <c r="F56" s="95"/>
      <c r="G56" s="95"/>
      <c r="H56" s="95"/>
      <c r="I56" s="95"/>
      <c r="J56" s="95"/>
      <c r="K56" s="95"/>
      <c r="L56" s="95"/>
      <c r="M56" s="95"/>
      <c r="N56" s="95"/>
      <c r="O56" s="95"/>
    </row>
    <row r="57" spans="1:15" s="1" customFormat="1" ht="21.75" customHeight="1">
      <c r="A57" s="87" t="s">
        <v>99</v>
      </c>
      <c r="B57" s="87"/>
      <c r="C57" s="87"/>
      <c r="D57" s="87"/>
      <c r="E57" s="87"/>
      <c r="F57" s="87"/>
      <c r="G57" s="87"/>
      <c r="H57" s="87"/>
      <c r="I57" s="87"/>
      <c r="J57" s="87"/>
      <c r="K57" s="87"/>
      <c r="L57" s="87"/>
      <c r="M57" s="87"/>
      <c r="N57" s="87"/>
      <c r="O57" s="87"/>
    </row>
    <row r="58" spans="1:15" s="1" customFormat="1" ht="21.75" customHeight="1">
      <c r="A58" s="88" t="s">
        <v>0</v>
      </c>
      <c r="B58" s="89" t="s">
        <v>1</v>
      </c>
      <c r="C58" s="90" t="s">
        <v>2</v>
      </c>
      <c r="D58" s="88" t="s">
        <v>3</v>
      </c>
      <c r="E58" s="88" t="s">
        <v>4</v>
      </c>
      <c r="F58" s="88" t="s">
        <v>5</v>
      </c>
      <c r="G58" s="91" t="s">
        <v>8</v>
      </c>
      <c r="H58" s="91"/>
      <c r="I58" s="91"/>
      <c r="J58" s="91"/>
      <c r="K58" s="91"/>
      <c r="L58" s="91"/>
      <c r="M58" s="91"/>
      <c r="N58" s="88" t="s">
        <v>6</v>
      </c>
      <c r="O58" s="92" t="s">
        <v>9</v>
      </c>
    </row>
    <row r="59" spans="1:15" s="1" customFormat="1" ht="23.25" customHeight="1">
      <c r="A59" s="88"/>
      <c r="B59" s="89"/>
      <c r="C59" s="90"/>
      <c r="D59" s="88"/>
      <c r="E59" s="88"/>
      <c r="F59" s="88"/>
      <c r="G59" s="29" t="s">
        <v>10</v>
      </c>
      <c r="H59" s="29" t="s">
        <v>11</v>
      </c>
      <c r="I59" s="29" t="s">
        <v>12</v>
      </c>
      <c r="J59" s="29" t="s">
        <v>13</v>
      </c>
      <c r="K59" s="29" t="s">
        <v>14</v>
      </c>
      <c r="L59" s="29" t="s">
        <v>15</v>
      </c>
      <c r="M59" s="29" t="s">
        <v>16</v>
      </c>
      <c r="N59" s="88"/>
      <c r="O59" s="92"/>
    </row>
    <row r="60" spans="1:15" s="24" customFormat="1" ht="24" customHeight="1">
      <c r="A60" s="93">
        <v>41830</v>
      </c>
      <c r="B60" s="65" t="s">
        <v>100</v>
      </c>
      <c r="C60" s="11" t="s">
        <v>80</v>
      </c>
      <c r="D60" s="3" t="s">
        <v>20</v>
      </c>
      <c r="E60" s="3" t="s">
        <v>101</v>
      </c>
      <c r="F60" s="3" t="s">
        <v>39</v>
      </c>
      <c r="G60" s="6">
        <v>0</v>
      </c>
      <c r="H60" s="6">
        <v>0</v>
      </c>
      <c r="I60" s="6">
        <v>0</v>
      </c>
      <c r="J60" s="6">
        <v>420</v>
      </c>
      <c r="K60" s="6">
        <v>0</v>
      </c>
      <c r="L60" s="10">
        <v>60</v>
      </c>
      <c r="M60" s="10">
        <v>420</v>
      </c>
      <c r="N60" s="3">
        <v>2</v>
      </c>
      <c r="O60" s="11">
        <v>7</v>
      </c>
    </row>
    <row r="61" spans="1:15" s="24" customFormat="1" ht="15" customHeight="1">
      <c r="A61" s="94"/>
      <c r="B61" s="66"/>
      <c r="C61" s="67" t="s">
        <v>102</v>
      </c>
      <c r="D61" s="68"/>
      <c r="E61" s="68"/>
      <c r="F61" s="68"/>
      <c r="G61" s="68"/>
      <c r="H61" s="68"/>
      <c r="I61" s="68"/>
      <c r="J61" s="68"/>
      <c r="K61" s="68"/>
      <c r="L61" s="68"/>
      <c r="M61" s="68"/>
      <c r="N61" s="68"/>
      <c r="O61" s="69"/>
    </row>
    <row r="62" spans="1:15" s="24" customFormat="1" ht="24">
      <c r="A62" s="31" t="s">
        <v>103</v>
      </c>
      <c r="B62" s="82" t="s">
        <v>104</v>
      </c>
      <c r="C62" s="7" t="s">
        <v>80</v>
      </c>
      <c r="D62" s="8" t="s">
        <v>20</v>
      </c>
      <c r="E62" s="7" t="s">
        <v>19</v>
      </c>
      <c r="F62" s="7" t="s">
        <v>21</v>
      </c>
      <c r="G62" s="6">
        <v>0</v>
      </c>
      <c r="H62" s="10">
        <v>2804.56</v>
      </c>
      <c r="I62" s="21">
        <v>2778</v>
      </c>
      <c r="J62" s="21">
        <v>4580</v>
      </c>
      <c r="K62" s="6">
        <v>0</v>
      </c>
      <c r="L62" s="21">
        <v>957</v>
      </c>
      <c r="M62" s="21">
        <v>5081.28</v>
      </c>
      <c r="N62" s="9">
        <v>21</v>
      </c>
      <c r="O62" s="7">
        <v>2</v>
      </c>
    </row>
    <row r="63" spans="1:15" s="24" customFormat="1">
      <c r="A63" s="41"/>
      <c r="B63" s="83"/>
      <c r="C63" s="98" t="s">
        <v>105</v>
      </c>
      <c r="D63" s="99"/>
      <c r="E63" s="99"/>
      <c r="F63" s="99"/>
      <c r="G63" s="99"/>
      <c r="H63" s="99"/>
      <c r="I63" s="99"/>
      <c r="J63" s="99"/>
      <c r="K63" s="99"/>
      <c r="L63" s="99"/>
      <c r="M63" s="99"/>
      <c r="N63" s="99"/>
      <c r="O63" s="100"/>
    </row>
    <row r="64" spans="1:15" s="24" customFormat="1" ht="24">
      <c r="A64" s="101" t="s">
        <v>103</v>
      </c>
      <c r="B64" s="72" t="s">
        <v>106</v>
      </c>
      <c r="C64" s="42" t="s">
        <v>80</v>
      </c>
      <c r="D64" s="42" t="s">
        <v>20</v>
      </c>
      <c r="E64" s="42" t="s">
        <v>19</v>
      </c>
      <c r="F64" s="42" t="s">
        <v>39</v>
      </c>
      <c r="G64" s="6">
        <v>0</v>
      </c>
      <c r="H64" s="6">
        <v>0</v>
      </c>
      <c r="I64" s="6">
        <v>0</v>
      </c>
      <c r="J64" s="6">
        <v>0</v>
      </c>
      <c r="K64" s="6">
        <v>0</v>
      </c>
      <c r="L64" s="6">
        <v>0</v>
      </c>
      <c r="M64" s="6">
        <v>0</v>
      </c>
      <c r="N64" s="42">
        <v>24</v>
      </c>
      <c r="O64" s="42">
        <v>3</v>
      </c>
    </row>
    <row r="65" spans="1:15" s="24" customFormat="1">
      <c r="A65" s="102"/>
      <c r="B65" s="86"/>
      <c r="C65" s="98" t="s">
        <v>107</v>
      </c>
      <c r="D65" s="99"/>
      <c r="E65" s="99"/>
      <c r="F65" s="99"/>
      <c r="G65" s="99"/>
      <c r="H65" s="99"/>
      <c r="I65" s="99"/>
      <c r="J65" s="99"/>
      <c r="K65" s="99"/>
      <c r="L65" s="99"/>
      <c r="M65" s="99"/>
      <c r="N65" s="99"/>
      <c r="O65" s="100"/>
    </row>
    <row r="66" spans="1:15" s="24" customFormat="1" ht="24">
      <c r="A66" s="70" t="s">
        <v>108</v>
      </c>
      <c r="B66" s="72" t="s">
        <v>109</v>
      </c>
      <c r="C66" s="7" t="s">
        <v>80</v>
      </c>
      <c r="D66" s="43" t="s">
        <v>110</v>
      </c>
      <c r="E66" s="7" t="s">
        <v>19</v>
      </c>
      <c r="F66" s="7" t="s">
        <v>43</v>
      </c>
      <c r="G66" s="6">
        <v>0</v>
      </c>
      <c r="H66" s="10">
        <v>1389.12</v>
      </c>
      <c r="I66" s="6">
        <v>763</v>
      </c>
      <c r="J66" s="6">
        <v>0</v>
      </c>
      <c r="K66" s="6">
        <v>0</v>
      </c>
      <c r="L66" s="21">
        <v>2152.12</v>
      </c>
      <c r="M66" s="21">
        <v>2152.12</v>
      </c>
      <c r="N66" s="9">
        <v>6</v>
      </c>
      <c r="O66" s="7">
        <v>1</v>
      </c>
    </row>
    <row r="67" spans="1:15" s="24" customFormat="1">
      <c r="A67" s="71"/>
      <c r="B67" s="103"/>
      <c r="C67" s="98" t="s">
        <v>111</v>
      </c>
      <c r="D67" s="99"/>
      <c r="E67" s="99"/>
      <c r="F67" s="99"/>
      <c r="G67" s="99"/>
      <c r="H67" s="99"/>
      <c r="I67" s="99"/>
      <c r="J67" s="99"/>
      <c r="K67" s="99"/>
      <c r="L67" s="99"/>
      <c r="M67" s="99"/>
      <c r="N67" s="99"/>
      <c r="O67" s="100"/>
    </row>
    <row r="68" spans="1:15" s="24" customFormat="1" ht="24">
      <c r="A68" s="77" t="s">
        <v>108</v>
      </c>
      <c r="B68" s="65" t="s">
        <v>112</v>
      </c>
      <c r="C68" s="11" t="s">
        <v>80</v>
      </c>
      <c r="D68" s="44" t="s">
        <v>113</v>
      </c>
      <c r="E68" s="45" t="s">
        <v>114</v>
      </c>
      <c r="F68" s="3" t="s">
        <v>39</v>
      </c>
      <c r="G68" s="6">
        <v>0</v>
      </c>
      <c r="H68" s="6">
        <v>0</v>
      </c>
      <c r="I68" s="6">
        <v>0</v>
      </c>
      <c r="J68" s="10">
        <v>6320</v>
      </c>
      <c r="K68" s="6">
        <v>0</v>
      </c>
      <c r="L68" s="6">
        <v>702.22</v>
      </c>
      <c r="M68" s="10">
        <v>6320</v>
      </c>
      <c r="N68" s="3">
        <v>16</v>
      </c>
      <c r="O68" s="11">
        <v>9</v>
      </c>
    </row>
    <row r="69" spans="1:15" s="24" customFormat="1">
      <c r="A69" s="104"/>
      <c r="B69" s="66"/>
      <c r="C69" s="67" t="s">
        <v>115</v>
      </c>
      <c r="D69" s="68"/>
      <c r="E69" s="68"/>
      <c r="F69" s="68"/>
      <c r="G69" s="68"/>
      <c r="H69" s="68"/>
      <c r="I69" s="68"/>
      <c r="J69" s="68"/>
      <c r="K69" s="68"/>
      <c r="L69" s="68"/>
      <c r="M69" s="68"/>
      <c r="N69" s="68"/>
      <c r="O69" s="69"/>
    </row>
    <row r="70" spans="1:15" s="4" customFormat="1">
      <c r="A70" s="96" t="s">
        <v>17</v>
      </c>
      <c r="B70" s="97"/>
      <c r="C70" s="97"/>
      <c r="D70" s="97"/>
      <c r="E70" s="97"/>
      <c r="F70" s="97"/>
      <c r="G70" s="46">
        <f>SUM(G68,G66,G64,G62,G60)</f>
        <v>0</v>
      </c>
      <c r="H70" s="46">
        <f>SUM(H68,H66,H64,H62,H60)</f>
        <v>4193.68</v>
      </c>
      <c r="I70" s="46">
        <f t="shared" ref="I70:O70" si="5">SUM(I68,I66,I64,I62,I60)</f>
        <v>3541</v>
      </c>
      <c r="J70" s="46">
        <f t="shared" si="5"/>
        <v>11320</v>
      </c>
      <c r="K70" s="46">
        <f t="shared" si="5"/>
        <v>0</v>
      </c>
      <c r="L70" s="46">
        <f>(M70/O70)</f>
        <v>635.15454545454531</v>
      </c>
      <c r="M70" s="46">
        <f t="shared" si="5"/>
        <v>13973.399999999998</v>
      </c>
      <c r="N70" s="47">
        <f t="shared" si="5"/>
        <v>69</v>
      </c>
      <c r="O70" s="48">
        <f t="shared" si="5"/>
        <v>22</v>
      </c>
    </row>
    <row r="71" spans="1:15">
      <c r="A71" s="95" t="s">
        <v>18</v>
      </c>
      <c r="B71" s="95"/>
      <c r="C71" s="95"/>
      <c r="D71" s="95"/>
      <c r="E71" s="95"/>
      <c r="F71" s="95"/>
      <c r="G71" s="95"/>
      <c r="H71" s="95"/>
      <c r="I71" s="95"/>
      <c r="J71" s="95"/>
      <c r="K71" s="95"/>
      <c r="L71" s="95"/>
      <c r="M71" s="95"/>
      <c r="N71" s="95"/>
      <c r="O71" s="95"/>
    </row>
    <row r="72" spans="1:15" s="1" customFormat="1" ht="21.75" customHeight="1">
      <c r="A72" s="87" t="s">
        <v>116</v>
      </c>
      <c r="B72" s="87"/>
      <c r="C72" s="87"/>
      <c r="D72" s="87"/>
      <c r="E72" s="87"/>
      <c r="F72" s="87"/>
      <c r="G72" s="87"/>
      <c r="H72" s="87"/>
      <c r="I72" s="87"/>
      <c r="J72" s="87"/>
      <c r="K72" s="87"/>
      <c r="L72" s="87"/>
      <c r="M72" s="87"/>
      <c r="N72" s="87"/>
      <c r="O72" s="87"/>
    </row>
    <row r="73" spans="1:15" s="1" customFormat="1" ht="21.75" customHeight="1">
      <c r="A73" s="88" t="s">
        <v>0</v>
      </c>
      <c r="B73" s="89" t="s">
        <v>1</v>
      </c>
      <c r="C73" s="90" t="s">
        <v>2</v>
      </c>
      <c r="D73" s="88" t="s">
        <v>3</v>
      </c>
      <c r="E73" s="88" t="s">
        <v>4</v>
      </c>
      <c r="F73" s="88" t="s">
        <v>5</v>
      </c>
      <c r="G73" s="91" t="s">
        <v>8</v>
      </c>
      <c r="H73" s="91"/>
      <c r="I73" s="91"/>
      <c r="J73" s="91"/>
      <c r="K73" s="91"/>
      <c r="L73" s="91"/>
      <c r="M73" s="91"/>
      <c r="N73" s="88" t="s">
        <v>6</v>
      </c>
      <c r="O73" s="92" t="s">
        <v>9</v>
      </c>
    </row>
    <row r="74" spans="1:15" s="1" customFormat="1" ht="23.25" customHeight="1">
      <c r="A74" s="88"/>
      <c r="B74" s="89"/>
      <c r="C74" s="90"/>
      <c r="D74" s="88"/>
      <c r="E74" s="88"/>
      <c r="F74" s="88"/>
      <c r="G74" s="39" t="s">
        <v>10</v>
      </c>
      <c r="H74" s="39" t="s">
        <v>11</v>
      </c>
      <c r="I74" s="39" t="s">
        <v>12</v>
      </c>
      <c r="J74" s="39" t="s">
        <v>13</v>
      </c>
      <c r="K74" s="39" t="s">
        <v>14</v>
      </c>
      <c r="L74" s="39" t="s">
        <v>15</v>
      </c>
      <c r="M74" s="39" t="s">
        <v>16</v>
      </c>
      <c r="N74" s="88"/>
      <c r="O74" s="92"/>
    </row>
    <row r="75" spans="1:15" ht="24">
      <c r="A75" s="93">
        <v>41855</v>
      </c>
      <c r="B75" s="65" t="s">
        <v>117</v>
      </c>
      <c r="C75" s="11" t="s">
        <v>118</v>
      </c>
      <c r="D75" s="3" t="s">
        <v>110</v>
      </c>
      <c r="E75" s="11" t="s">
        <v>19</v>
      </c>
      <c r="F75" s="3" t="s">
        <v>119</v>
      </c>
      <c r="G75" s="6">
        <v>0</v>
      </c>
      <c r="H75" s="10">
        <v>4224.08</v>
      </c>
      <c r="I75" s="10">
        <v>1852</v>
      </c>
      <c r="J75" s="6">
        <v>500</v>
      </c>
      <c r="K75" s="6">
        <v>0</v>
      </c>
      <c r="L75" s="10">
        <v>3288.04</v>
      </c>
      <c r="M75" s="10">
        <v>6576.08</v>
      </c>
      <c r="N75" s="3">
        <v>6</v>
      </c>
      <c r="O75" s="11">
        <v>2</v>
      </c>
    </row>
    <row r="76" spans="1:15" ht="15" customHeight="1">
      <c r="A76" s="94"/>
      <c r="B76" s="66"/>
      <c r="C76" s="67" t="s">
        <v>120</v>
      </c>
      <c r="D76" s="68"/>
      <c r="E76" s="68"/>
      <c r="F76" s="68"/>
      <c r="G76" s="68"/>
      <c r="H76" s="68"/>
      <c r="I76" s="68"/>
      <c r="J76" s="68"/>
      <c r="K76" s="68"/>
      <c r="L76" s="68"/>
      <c r="M76" s="68"/>
      <c r="N76" s="68"/>
      <c r="O76" s="69"/>
    </row>
    <row r="77" spans="1:15" ht="24" customHeight="1">
      <c r="A77" s="52" t="s">
        <v>121</v>
      </c>
      <c r="B77" s="53" t="s">
        <v>122</v>
      </c>
      <c r="C77" s="40" t="s">
        <v>118</v>
      </c>
      <c r="D77" s="8" t="s">
        <v>110</v>
      </c>
      <c r="E77" s="7" t="s">
        <v>19</v>
      </c>
      <c r="F77" s="7" t="s">
        <v>119</v>
      </c>
      <c r="G77" s="6">
        <v>0</v>
      </c>
      <c r="H77" s="10">
        <v>5802.58</v>
      </c>
      <c r="I77" s="10">
        <v>10188</v>
      </c>
      <c r="J77" s="10">
        <v>2300</v>
      </c>
      <c r="K77" s="6">
        <v>0</v>
      </c>
      <c r="L77" s="10">
        <v>4572.6400000000003</v>
      </c>
      <c r="M77" s="10">
        <v>18290.580000000002</v>
      </c>
      <c r="N77" s="9">
        <v>18</v>
      </c>
      <c r="O77" s="7">
        <v>4</v>
      </c>
    </row>
    <row r="78" spans="1:15" ht="15" customHeight="1">
      <c r="A78" s="54"/>
      <c r="B78" s="53"/>
      <c r="C78" s="98" t="s">
        <v>151</v>
      </c>
      <c r="D78" s="99"/>
      <c r="E78" s="99"/>
      <c r="F78" s="99"/>
      <c r="G78" s="99"/>
      <c r="H78" s="99"/>
      <c r="I78" s="99"/>
      <c r="J78" s="99"/>
      <c r="K78" s="99"/>
      <c r="L78" s="99"/>
      <c r="M78" s="99"/>
      <c r="N78" s="99"/>
      <c r="O78" s="100"/>
    </row>
    <row r="79" spans="1:15" ht="15" customHeight="1">
      <c r="A79" s="38" t="s">
        <v>123</v>
      </c>
      <c r="B79" s="82" t="s">
        <v>124</v>
      </c>
      <c r="C79" s="7" t="s">
        <v>118</v>
      </c>
      <c r="D79" s="8" t="s">
        <v>110</v>
      </c>
      <c r="E79" s="7" t="s">
        <v>19</v>
      </c>
      <c r="F79" s="7" t="s">
        <v>119</v>
      </c>
      <c r="G79" s="6">
        <v>0</v>
      </c>
      <c r="H79" s="10">
        <v>3229.04</v>
      </c>
      <c r="I79" s="21">
        <v>2315</v>
      </c>
      <c r="J79" s="21">
        <v>1000</v>
      </c>
      <c r="K79" s="6">
        <v>0</v>
      </c>
      <c r="L79" s="21">
        <v>3272.02</v>
      </c>
      <c r="M79" s="21">
        <v>6544.04</v>
      </c>
      <c r="N79" s="9">
        <v>6</v>
      </c>
      <c r="O79" s="7">
        <v>2</v>
      </c>
    </row>
    <row r="80" spans="1:15" ht="15" customHeight="1">
      <c r="A80" s="41"/>
      <c r="B80" s="129"/>
      <c r="C80" s="98" t="s">
        <v>125</v>
      </c>
      <c r="D80" s="99"/>
      <c r="E80" s="99"/>
      <c r="F80" s="99"/>
      <c r="G80" s="99"/>
      <c r="H80" s="99"/>
      <c r="I80" s="99"/>
      <c r="J80" s="99"/>
      <c r="K80" s="99"/>
      <c r="L80" s="99"/>
      <c r="M80" s="99"/>
      <c r="N80" s="99"/>
      <c r="O80" s="100"/>
    </row>
    <row r="81" spans="1:15" ht="15" customHeight="1">
      <c r="A81" s="84">
        <v>41857</v>
      </c>
      <c r="B81" s="72" t="s">
        <v>126</v>
      </c>
      <c r="C81" s="42" t="s">
        <v>118</v>
      </c>
      <c r="D81" s="42" t="s">
        <v>110</v>
      </c>
      <c r="E81" s="42" t="s">
        <v>19</v>
      </c>
      <c r="F81" s="42" t="s">
        <v>119</v>
      </c>
      <c r="G81" s="6">
        <v>0</v>
      </c>
      <c r="H81" s="10">
        <v>1597.04</v>
      </c>
      <c r="I81" s="10">
        <v>1272.5</v>
      </c>
      <c r="J81" s="6">
        <v>0</v>
      </c>
      <c r="K81" s="6">
        <v>0</v>
      </c>
      <c r="L81" s="10">
        <v>2869.54</v>
      </c>
      <c r="M81" s="10">
        <v>2869.54</v>
      </c>
      <c r="N81" s="42">
        <v>6</v>
      </c>
      <c r="O81" s="42">
        <v>1</v>
      </c>
    </row>
    <row r="82" spans="1:15" ht="15" customHeight="1">
      <c r="A82" s="85"/>
      <c r="B82" s="86"/>
      <c r="C82" s="98" t="s">
        <v>127</v>
      </c>
      <c r="D82" s="99"/>
      <c r="E82" s="99"/>
      <c r="F82" s="99"/>
      <c r="G82" s="99"/>
      <c r="H82" s="99"/>
      <c r="I82" s="99"/>
      <c r="J82" s="99"/>
      <c r="K82" s="99"/>
      <c r="L82" s="99"/>
      <c r="M82" s="99"/>
      <c r="N82" s="99"/>
      <c r="O82" s="100"/>
    </row>
    <row r="83" spans="1:15" ht="15" customHeight="1">
      <c r="A83" s="70" t="s">
        <v>128</v>
      </c>
      <c r="B83" s="72" t="s">
        <v>129</v>
      </c>
      <c r="C83" s="7" t="s">
        <v>118</v>
      </c>
      <c r="D83" s="8" t="s">
        <v>19</v>
      </c>
      <c r="E83" s="7" t="s">
        <v>19</v>
      </c>
      <c r="F83" s="7" t="s">
        <v>130</v>
      </c>
      <c r="G83" s="6">
        <v>0</v>
      </c>
      <c r="H83" s="6">
        <v>0</v>
      </c>
      <c r="I83" s="10">
        <v>306</v>
      </c>
      <c r="J83" s="21">
        <v>500</v>
      </c>
      <c r="K83" s="6">
        <v>0</v>
      </c>
      <c r="L83" s="21">
        <v>403</v>
      </c>
      <c r="M83" s="21">
        <v>806</v>
      </c>
      <c r="N83" s="9">
        <v>8</v>
      </c>
      <c r="O83" s="7">
        <v>2</v>
      </c>
    </row>
    <row r="84" spans="1:15" ht="15" customHeight="1">
      <c r="A84" s="71"/>
      <c r="B84" s="86"/>
      <c r="C84" s="98" t="s">
        <v>131</v>
      </c>
      <c r="D84" s="99"/>
      <c r="E84" s="99"/>
      <c r="F84" s="99"/>
      <c r="G84" s="99"/>
      <c r="H84" s="99"/>
      <c r="I84" s="99"/>
      <c r="J84" s="99"/>
      <c r="K84" s="99"/>
      <c r="L84" s="99"/>
      <c r="M84" s="99"/>
      <c r="N84" s="99"/>
      <c r="O84" s="100"/>
    </row>
    <row r="85" spans="1:15" ht="15" customHeight="1">
      <c r="A85" s="77" t="s">
        <v>132</v>
      </c>
      <c r="B85" s="65" t="s">
        <v>133</v>
      </c>
      <c r="C85" s="11" t="s">
        <v>118</v>
      </c>
      <c r="D85" s="44" t="s">
        <v>20</v>
      </c>
      <c r="E85" s="11" t="s">
        <v>134</v>
      </c>
      <c r="F85" s="3" t="s">
        <v>39</v>
      </c>
      <c r="G85" s="6">
        <v>0</v>
      </c>
      <c r="H85" s="6">
        <v>0</v>
      </c>
      <c r="I85" s="6">
        <v>0</v>
      </c>
      <c r="J85" s="10">
        <v>5380</v>
      </c>
      <c r="K85" s="6">
        <v>0</v>
      </c>
      <c r="L85" s="10">
        <v>2690</v>
      </c>
      <c r="M85" s="10">
        <v>5380</v>
      </c>
      <c r="N85" s="3">
        <v>16</v>
      </c>
      <c r="O85" s="11">
        <v>2</v>
      </c>
    </row>
    <row r="86" spans="1:15" ht="15" customHeight="1">
      <c r="A86" s="78"/>
      <c r="B86" s="66"/>
      <c r="C86" s="67" t="s">
        <v>135</v>
      </c>
      <c r="D86" s="68"/>
      <c r="E86" s="68"/>
      <c r="F86" s="68"/>
      <c r="G86" s="68"/>
      <c r="H86" s="68"/>
      <c r="I86" s="68"/>
      <c r="J86" s="68"/>
      <c r="K86" s="68"/>
      <c r="L86" s="68"/>
      <c r="M86" s="68"/>
      <c r="N86" s="68"/>
      <c r="O86" s="69"/>
    </row>
    <row r="87" spans="1:15" ht="15" customHeight="1">
      <c r="A87" s="77">
        <v>41866</v>
      </c>
      <c r="B87" s="65" t="s">
        <v>136</v>
      </c>
      <c r="C87" s="11" t="s">
        <v>118</v>
      </c>
      <c r="D87" s="45" t="s">
        <v>19</v>
      </c>
      <c r="E87" s="11" t="s">
        <v>19</v>
      </c>
      <c r="F87" s="3" t="s">
        <v>21</v>
      </c>
      <c r="G87" s="6">
        <v>0</v>
      </c>
      <c r="H87" s="10">
        <v>3482.42</v>
      </c>
      <c r="I87" s="10">
        <v>1389</v>
      </c>
      <c r="J87" s="6">
        <v>0</v>
      </c>
      <c r="K87" s="6">
        <v>0</v>
      </c>
      <c r="L87" s="10">
        <v>2435.71</v>
      </c>
      <c r="M87" s="10">
        <v>4871.42</v>
      </c>
      <c r="N87" s="3">
        <v>6</v>
      </c>
      <c r="O87" s="11">
        <v>2</v>
      </c>
    </row>
    <row r="88" spans="1:15" ht="15" customHeight="1">
      <c r="A88" s="78"/>
      <c r="B88" s="66"/>
      <c r="C88" s="67" t="s">
        <v>137</v>
      </c>
      <c r="D88" s="68"/>
      <c r="E88" s="68"/>
      <c r="F88" s="68"/>
      <c r="G88" s="68"/>
      <c r="H88" s="68"/>
      <c r="I88" s="68"/>
      <c r="J88" s="68"/>
      <c r="K88" s="68"/>
      <c r="L88" s="68"/>
      <c r="M88" s="68"/>
      <c r="N88" s="68"/>
      <c r="O88" s="69"/>
    </row>
    <row r="89" spans="1:15" ht="15" customHeight="1">
      <c r="A89" s="77" t="s">
        <v>138</v>
      </c>
      <c r="B89" s="65" t="s">
        <v>139</v>
      </c>
      <c r="C89" s="11" t="s">
        <v>118</v>
      </c>
      <c r="D89" s="11" t="s">
        <v>110</v>
      </c>
      <c r="E89" s="11" t="s">
        <v>19</v>
      </c>
      <c r="F89" s="11" t="s">
        <v>43</v>
      </c>
      <c r="G89" s="6">
        <v>0</v>
      </c>
      <c r="H89" s="6">
        <v>778.12</v>
      </c>
      <c r="I89" s="10">
        <v>2036</v>
      </c>
      <c r="J89" s="6">
        <v>0</v>
      </c>
      <c r="K89" s="6">
        <v>0</v>
      </c>
      <c r="L89" s="10">
        <v>2814.12</v>
      </c>
      <c r="M89" s="10">
        <v>2814.12</v>
      </c>
      <c r="N89" s="11">
        <v>8</v>
      </c>
      <c r="O89" s="11">
        <v>1</v>
      </c>
    </row>
    <row r="90" spans="1:15" ht="15" customHeight="1">
      <c r="A90" s="78"/>
      <c r="B90" s="66"/>
      <c r="C90" s="67" t="s">
        <v>140</v>
      </c>
      <c r="D90" s="68"/>
      <c r="E90" s="68"/>
      <c r="F90" s="68"/>
      <c r="G90" s="68"/>
      <c r="H90" s="68"/>
      <c r="I90" s="68"/>
      <c r="J90" s="68"/>
      <c r="K90" s="68"/>
      <c r="L90" s="68"/>
      <c r="M90" s="68"/>
      <c r="N90" s="68"/>
      <c r="O90" s="69"/>
    </row>
    <row r="91" spans="1:15" ht="15" customHeight="1">
      <c r="A91" s="123" t="s">
        <v>141</v>
      </c>
      <c r="B91" s="65" t="s">
        <v>142</v>
      </c>
      <c r="C91" s="11" t="s">
        <v>118</v>
      </c>
      <c r="D91" s="3" t="s">
        <v>19</v>
      </c>
      <c r="E91" s="3" t="s">
        <v>19</v>
      </c>
      <c r="F91" s="3" t="s">
        <v>143</v>
      </c>
      <c r="G91" s="6">
        <v>0</v>
      </c>
      <c r="H91" s="6">
        <v>0</v>
      </c>
      <c r="I91" s="10">
        <v>5645</v>
      </c>
      <c r="J91" s="6">
        <v>0</v>
      </c>
      <c r="K91" s="6">
        <v>0</v>
      </c>
      <c r="L91" s="10">
        <v>627.22</v>
      </c>
      <c r="M91" s="10">
        <v>5645</v>
      </c>
      <c r="N91" s="3">
        <v>15</v>
      </c>
      <c r="O91" s="11">
        <v>9</v>
      </c>
    </row>
    <row r="92" spans="1:15" ht="15" customHeight="1">
      <c r="A92" s="124"/>
      <c r="B92" s="66"/>
      <c r="C92" s="67" t="s">
        <v>144</v>
      </c>
      <c r="D92" s="68"/>
      <c r="E92" s="68"/>
      <c r="F92" s="68"/>
      <c r="G92" s="68"/>
      <c r="H92" s="68"/>
      <c r="I92" s="68"/>
      <c r="J92" s="68"/>
      <c r="K92" s="68"/>
      <c r="L92" s="68"/>
      <c r="M92" s="68"/>
      <c r="N92" s="68"/>
      <c r="O92" s="69"/>
    </row>
    <row r="93" spans="1:15" ht="15" customHeight="1">
      <c r="A93" s="123" t="s">
        <v>145</v>
      </c>
      <c r="B93" s="65" t="s">
        <v>146</v>
      </c>
      <c r="C93" s="11" t="s">
        <v>118</v>
      </c>
      <c r="D93" s="3" t="s">
        <v>61</v>
      </c>
      <c r="E93" s="3" t="s">
        <v>19</v>
      </c>
      <c r="F93" s="3" t="s">
        <v>43</v>
      </c>
      <c r="G93" s="6">
        <v>0</v>
      </c>
      <c r="H93" s="10">
        <v>11621.28</v>
      </c>
      <c r="I93" s="10">
        <v>5840</v>
      </c>
      <c r="J93" s="10">
        <v>5400</v>
      </c>
      <c r="K93" s="6">
        <v>0</v>
      </c>
      <c r="L93" s="10">
        <v>5715.32</v>
      </c>
      <c r="M93" s="10">
        <v>22861.279999999999</v>
      </c>
      <c r="N93" s="3">
        <v>16</v>
      </c>
      <c r="O93" s="11">
        <v>4</v>
      </c>
    </row>
    <row r="94" spans="1:15" ht="15" customHeight="1">
      <c r="A94" s="124"/>
      <c r="B94" s="66"/>
      <c r="C94" s="67" t="s">
        <v>147</v>
      </c>
      <c r="D94" s="68"/>
      <c r="E94" s="68"/>
      <c r="F94" s="68"/>
      <c r="G94" s="68"/>
      <c r="H94" s="68"/>
      <c r="I94" s="68"/>
      <c r="J94" s="68"/>
      <c r="K94" s="68"/>
      <c r="L94" s="68"/>
      <c r="M94" s="68"/>
      <c r="N94" s="68"/>
      <c r="O94" s="69"/>
    </row>
    <row r="95" spans="1:15">
      <c r="A95" s="60" t="s">
        <v>148</v>
      </c>
      <c r="B95" s="61"/>
      <c r="C95" s="61"/>
      <c r="D95" s="61"/>
      <c r="E95" s="61"/>
      <c r="F95" s="62"/>
      <c r="G95" s="50">
        <v>0</v>
      </c>
      <c r="H95" s="50">
        <f>SUM(H93,H91,H89,H87,H85,H83,H81,H79,H77,H75)</f>
        <v>30734.560000000005</v>
      </c>
      <c r="I95" s="50">
        <f>SUM(I93,I91,I89,I87,I85,I83,I81,I79,I77,I75)</f>
        <v>30843.5</v>
      </c>
      <c r="J95" s="50">
        <f>SUM(J93,J91,J89,J87,J85,J83,J81,J79,J77,J75)</f>
        <v>15080</v>
      </c>
      <c r="K95" s="50">
        <f>SUM(K93,K91,K89,K87,K85,K83,K81,K79,K77,K75)</f>
        <v>0</v>
      </c>
      <c r="L95" s="50">
        <v>2643.38</v>
      </c>
      <c r="M95" s="50">
        <v>76658.06</v>
      </c>
      <c r="N95" s="51" t="s">
        <v>149</v>
      </c>
      <c r="O95" s="51" t="s">
        <v>150</v>
      </c>
    </row>
    <row r="96" spans="1:15">
      <c r="A96" s="95" t="s">
        <v>18</v>
      </c>
      <c r="B96" s="95"/>
      <c r="C96" s="95"/>
      <c r="D96" s="95"/>
      <c r="E96" s="95"/>
      <c r="F96" s="95"/>
      <c r="G96" s="95"/>
      <c r="H96" s="95"/>
      <c r="I96" s="95"/>
      <c r="J96" s="95"/>
      <c r="K96" s="95"/>
      <c r="L96" s="95"/>
      <c r="M96" s="95"/>
      <c r="N96" s="95"/>
      <c r="O96" s="95"/>
    </row>
    <row r="97" spans="1:15" s="1" customFormat="1" ht="21.75" customHeight="1">
      <c r="A97" s="87" t="s">
        <v>152</v>
      </c>
      <c r="B97" s="87"/>
      <c r="C97" s="87"/>
      <c r="D97" s="87"/>
      <c r="E97" s="87"/>
      <c r="F97" s="87"/>
      <c r="G97" s="87"/>
      <c r="H97" s="87"/>
      <c r="I97" s="87"/>
      <c r="J97" s="87"/>
      <c r="K97" s="87"/>
      <c r="L97" s="87"/>
      <c r="M97" s="87"/>
      <c r="N97" s="87"/>
      <c r="O97" s="87"/>
    </row>
    <row r="98" spans="1:15" s="1" customFormat="1" ht="21.75" customHeight="1">
      <c r="A98" s="88" t="s">
        <v>0</v>
      </c>
      <c r="B98" s="89" t="s">
        <v>1</v>
      </c>
      <c r="C98" s="90" t="s">
        <v>2</v>
      </c>
      <c r="D98" s="88" t="s">
        <v>3</v>
      </c>
      <c r="E98" s="88" t="s">
        <v>4</v>
      </c>
      <c r="F98" s="88" t="s">
        <v>5</v>
      </c>
      <c r="G98" s="91" t="s">
        <v>8</v>
      </c>
      <c r="H98" s="91"/>
      <c r="I98" s="91"/>
      <c r="J98" s="91"/>
      <c r="K98" s="91"/>
      <c r="L98" s="91"/>
      <c r="M98" s="91"/>
      <c r="N98" s="88" t="s">
        <v>6</v>
      </c>
      <c r="O98" s="92" t="s">
        <v>9</v>
      </c>
    </row>
    <row r="99" spans="1:15" s="1" customFormat="1" ht="23.25" customHeight="1">
      <c r="A99" s="88"/>
      <c r="B99" s="89"/>
      <c r="C99" s="90"/>
      <c r="D99" s="88"/>
      <c r="E99" s="88"/>
      <c r="F99" s="88"/>
      <c r="G99" s="49" t="s">
        <v>10</v>
      </c>
      <c r="H99" s="49" t="s">
        <v>11</v>
      </c>
      <c r="I99" s="49" t="s">
        <v>12</v>
      </c>
      <c r="J99" s="49" t="s">
        <v>13</v>
      </c>
      <c r="K99" s="49" t="s">
        <v>14</v>
      </c>
      <c r="L99" s="49" t="s">
        <v>15</v>
      </c>
      <c r="M99" s="49" t="s">
        <v>16</v>
      </c>
      <c r="N99" s="88"/>
      <c r="O99" s="92"/>
    </row>
    <row r="100" spans="1:15" s="1" customFormat="1" ht="36" customHeight="1">
      <c r="A100" s="93" t="s">
        <v>153</v>
      </c>
      <c r="B100" s="65" t="s">
        <v>154</v>
      </c>
      <c r="C100" s="11" t="s">
        <v>118</v>
      </c>
      <c r="D100" s="3" t="s">
        <v>20</v>
      </c>
      <c r="E100" s="11" t="s">
        <v>19</v>
      </c>
      <c r="F100" s="3" t="s">
        <v>21</v>
      </c>
      <c r="G100" s="6">
        <v>0</v>
      </c>
      <c r="H100" s="10">
        <v>2432.2399999999998</v>
      </c>
      <c r="I100" s="10">
        <v>2336</v>
      </c>
      <c r="J100" s="6">
        <v>0</v>
      </c>
      <c r="K100" s="6">
        <v>0</v>
      </c>
      <c r="L100" s="10">
        <v>2384.12</v>
      </c>
      <c r="M100" s="10">
        <v>4768.24</v>
      </c>
      <c r="N100" s="3">
        <v>16</v>
      </c>
      <c r="O100" s="11">
        <v>2</v>
      </c>
    </row>
    <row r="101" spans="1:15" s="1" customFormat="1" ht="18" customHeight="1">
      <c r="A101" s="94"/>
      <c r="B101" s="66"/>
      <c r="C101" s="67" t="s">
        <v>155</v>
      </c>
      <c r="D101" s="68"/>
      <c r="E101" s="68"/>
      <c r="F101" s="68"/>
      <c r="G101" s="68"/>
      <c r="H101" s="68"/>
      <c r="I101" s="68"/>
      <c r="J101" s="68"/>
      <c r="K101" s="68"/>
      <c r="L101" s="68"/>
      <c r="M101" s="68"/>
      <c r="N101" s="68"/>
      <c r="O101" s="69"/>
    </row>
    <row r="102" spans="1:15" s="1" customFormat="1" ht="54" customHeight="1">
      <c r="A102" s="93" t="s">
        <v>156</v>
      </c>
      <c r="B102" s="65" t="s">
        <v>157</v>
      </c>
      <c r="C102" s="11" t="s">
        <v>118</v>
      </c>
      <c r="D102" s="3" t="s">
        <v>20</v>
      </c>
      <c r="E102" s="11" t="s">
        <v>158</v>
      </c>
      <c r="F102" s="3" t="s">
        <v>159</v>
      </c>
      <c r="G102" s="6">
        <v>0</v>
      </c>
      <c r="H102" s="10">
        <v>0</v>
      </c>
      <c r="I102" s="10">
        <v>0</v>
      </c>
      <c r="J102" s="6">
        <v>760</v>
      </c>
      <c r="K102" s="6">
        <v>0</v>
      </c>
      <c r="L102" s="10">
        <v>380</v>
      </c>
      <c r="M102" s="10">
        <v>760</v>
      </c>
      <c r="N102" s="3">
        <v>16</v>
      </c>
      <c r="O102" s="11">
        <v>2</v>
      </c>
    </row>
    <row r="103" spans="1:15" s="1" customFormat="1" ht="15" customHeight="1">
      <c r="A103" s="94"/>
      <c r="B103" s="66"/>
      <c r="C103" s="67" t="s">
        <v>160</v>
      </c>
      <c r="D103" s="68"/>
      <c r="E103" s="68"/>
      <c r="F103" s="68"/>
      <c r="G103" s="68"/>
      <c r="H103" s="68"/>
      <c r="I103" s="68"/>
      <c r="J103" s="68"/>
      <c r="K103" s="68"/>
      <c r="L103" s="68"/>
      <c r="M103" s="68"/>
      <c r="N103" s="68"/>
      <c r="O103" s="69"/>
    </row>
    <row r="104" spans="1:15" s="1" customFormat="1" ht="27.75" customHeight="1">
      <c r="A104" s="93" t="s">
        <v>161</v>
      </c>
      <c r="B104" s="65" t="s">
        <v>162</v>
      </c>
      <c r="C104" s="11" t="s">
        <v>118</v>
      </c>
      <c r="D104" s="3" t="s">
        <v>20</v>
      </c>
      <c r="E104" s="11" t="s">
        <v>19</v>
      </c>
      <c r="F104" s="3" t="s">
        <v>43</v>
      </c>
      <c r="G104" s="6">
        <v>0</v>
      </c>
      <c r="H104" s="10">
        <v>2176.41</v>
      </c>
      <c r="I104" s="10">
        <v>3504</v>
      </c>
      <c r="J104" s="6">
        <v>2600</v>
      </c>
      <c r="K104" s="6">
        <v>0</v>
      </c>
      <c r="L104" s="10">
        <v>4140.2</v>
      </c>
      <c r="M104" s="10">
        <v>8280.41</v>
      </c>
      <c r="N104" s="3">
        <v>16</v>
      </c>
      <c r="O104" s="11">
        <v>2</v>
      </c>
    </row>
    <row r="105" spans="1:15" s="1" customFormat="1" ht="15" customHeight="1">
      <c r="A105" s="94"/>
      <c r="B105" s="66"/>
      <c r="C105" s="67" t="s">
        <v>163</v>
      </c>
      <c r="D105" s="68"/>
      <c r="E105" s="68"/>
      <c r="F105" s="68"/>
      <c r="G105" s="68"/>
      <c r="H105" s="68"/>
      <c r="I105" s="68"/>
      <c r="J105" s="68"/>
      <c r="K105" s="68"/>
      <c r="L105" s="68"/>
      <c r="M105" s="68"/>
      <c r="N105" s="68"/>
      <c r="O105" s="69"/>
    </row>
    <row r="106" spans="1:15" s="1" customFormat="1" ht="27.75" customHeight="1">
      <c r="A106" s="93" t="s">
        <v>164</v>
      </c>
      <c r="B106" s="65" t="s">
        <v>165</v>
      </c>
      <c r="C106" s="11" t="s">
        <v>166</v>
      </c>
      <c r="D106" s="3" t="s">
        <v>48</v>
      </c>
      <c r="E106" s="11" t="s">
        <v>167</v>
      </c>
      <c r="F106" s="3" t="s">
        <v>39</v>
      </c>
      <c r="G106" s="6">
        <v>892.5</v>
      </c>
      <c r="H106" s="10">
        <v>0</v>
      </c>
      <c r="I106" s="10">
        <v>0</v>
      </c>
      <c r="J106" s="6">
        <v>0</v>
      </c>
      <c r="K106" s="6">
        <v>14646.4</v>
      </c>
      <c r="L106" s="10">
        <v>419.97</v>
      </c>
      <c r="M106" s="10">
        <v>15538.9</v>
      </c>
      <c r="N106" s="3">
        <v>24</v>
      </c>
      <c r="O106" s="11">
        <v>37</v>
      </c>
    </row>
    <row r="107" spans="1:15" s="1" customFormat="1" ht="80.25" customHeight="1">
      <c r="A107" s="94"/>
      <c r="B107" s="66"/>
      <c r="C107" s="67" t="s">
        <v>168</v>
      </c>
      <c r="D107" s="68"/>
      <c r="E107" s="68"/>
      <c r="F107" s="68"/>
      <c r="G107" s="68"/>
      <c r="H107" s="68"/>
      <c r="I107" s="68"/>
      <c r="J107" s="68"/>
      <c r="K107" s="68"/>
      <c r="L107" s="68"/>
      <c r="M107" s="68"/>
      <c r="N107" s="68"/>
      <c r="O107" s="69"/>
    </row>
    <row r="108" spans="1:15" s="1" customFormat="1" ht="27.75" customHeight="1">
      <c r="A108" s="93" t="s">
        <v>169</v>
      </c>
      <c r="B108" s="65" t="s">
        <v>170</v>
      </c>
      <c r="C108" s="11" t="s">
        <v>118</v>
      </c>
      <c r="D108" s="3" t="s">
        <v>58</v>
      </c>
      <c r="E108" s="11" t="s">
        <v>19</v>
      </c>
      <c r="F108" s="3" t="s">
        <v>171</v>
      </c>
      <c r="G108" s="6">
        <v>0</v>
      </c>
      <c r="H108" s="10">
        <v>917</v>
      </c>
      <c r="I108" s="10">
        <v>2920</v>
      </c>
      <c r="J108" s="6">
        <v>0</v>
      </c>
      <c r="K108" s="6">
        <v>0</v>
      </c>
      <c r="L108" s="10">
        <v>3837</v>
      </c>
      <c r="M108" s="10">
        <v>3837</v>
      </c>
      <c r="N108" s="3">
        <v>18</v>
      </c>
      <c r="O108" s="11">
        <v>1</v>
      </c>
    </row>
    <row r="109" spans="1:15" s="1" customFormat="1" ht="21" customHeight="1">
      <c r="A109" s="94"/>
      <c r="B109" s="66"/>
      <c r="C109" s="67" t="s">
        <v>172</v>
      </c>
      <c r="D109" s="68"/>
      <c r="E109" s="68"/>
      <c r="F109" s="68"/>
      <c r="G109" s="68"/>
      <c r="H109" s="68"/>
      <c r="I109" s="68"/>
      <c r="J109" s="68"/>
      <c r="K109" s="68"/>
      <c r="L109" s="68"/>
      <c r="M109" s="68"/>
      <c r="N109" s="68"/>
      <c r="O109" s="69"/>
    </row>
    <row r="110" spans="1:15" s="1" customFormat="1" ht="27.75" customHeight="1">
      <c r="A110" s="60" t="s">
        <v>148</v>
      </c>
      <c r="B110" s="61"/>
      <c r="C110" s="61"/>
      <c r="D110" s="61"/>
      <c r="E110" s="61"/>
      <c r="F110" s="62"/>
      <c r="G110" s="50">
        <v>892.5</v>
      </c>
      <c r="H110" s="50">
        <v>5525.65</v>
      </c>
      <c r="I110" s="50">
        <v>8760</v>
      </c>
      <c r="J110" s="50">
        <v>3360</v>
      </c>
      <c r="K110" s="50">
        <v>14646.4</v>
      </c>
      <c r="L110" s="50">
        <v>754.19</v>
      </c>
      <c r="M110" s="50">
        <v>33184.550000000003</v>
      </c>
      <c r="N110" s="51" t="s">
        <v>173</v>
      </c>
      <c r="O110" s="51" t="s">
        <v>174</v>
      </c>
    </row>
    <row r="111" spans="1:15" s="1" customFormat="1" ht="21.75" customHeight="1">
      <c r="A111" s="87" t="s">
        <v>175</v>
      </c>
      <c r="B111" s="87"/>
      <c r="C111" s="87"/>
      <c r="D111" s="87"/>
      <c r="E111" s="87"/>
      <c r="F111" s="87"/>
      <c r="G111" s="87"/>
      <c r="H111" s="87"/>
      <c r="I111" s="87"/>
      <c r="J111" s="87"/>
      <c r="K111" s="87"/>
      <c r="L111" s="87"/>
      <c r="M111" s="87"/>
      <c r="N111" s="87"/>
      <c r="O111" s="87"/>
    </row>
    <row r="112" spans="1:15" s="1" customFormat="1" ht="21.75" customHeight="1">
      <c r="A112" s="88" t="s">
        <v>0</v>
      </c>
      <c r="B112" s="89" t="s">
        <v>1</v>
      </c>
      <c r="C112" s="90" t="s">
        <v>2</v>
      </c>
      <c r="D112" s="88" t="s">
        <v>3</v>
      </c>
      <c r="E112" s="88" t="s">
        <v>4</v>
      </c>
      <c r="F112" s="88" t="s">
        <v>5</v>
      </c>
      <c r="G112" s="91" t="s">
        <v>8</v>
      </c>
      <c r="H112" s="91"/>
      <c r="I112" s="91"/>
      <c r="J112" s="91"/>
      <c r="K112" s="91"/>
      <c r="L112" s="91"/>
      <c r="M112" s="91"/>
      <c r="N112" s="88" t="s">
        <v>6</v>
      </c>
      <c r="O112" s="92" t="s">
        <v>9</v>
      </c>
    </row>
    <row r="113" spans="1:15" s="1" customFormat="1" ht="23.25" customHeight="1">
      <c r="A113" s="88"/>
      <c r="B113" s="89"/>
      <c r="C113" s="90"/>
      <c r="D113" s="88"/>
      <c r="E113" s="88"/>
      <c r="F113" s="88"/>
      <c r="G113" s="55" t="s">
        <v>10</v>
      </c>
      <c r="H113" s="55" t="s">
        <v>11</v>
      </c>
      <c r="I113" s="55" t="s">
        <v>12</v>
      </c>
      <c r="J113" s="55" t="s">
        <v>13</v>
      </c>
      <c r="K113" s="55" t="s">
        <v>14</v>
      </c>
      <c r="L113" s="55" t="s">
        <v>15</v>
      </c>
      <c r="M113" s="55" t="s">
        <v>16</v>
      </c>
      <c r="N113" s="88"/>
      <c r="O113" s="92"/>
    </row>
    <row r="114" spans="1:15" s="1" customFormat="1" ht="42.75" customHeight="1">
      <c r="A114" s="93" t="s">
        <v>176</v>
      </c>
      <c r="B114" s="65" t="s">
        <v>177</v>
      </c>
      <c r="C114" s="11" t="s">
        <v>166</v>
      </c>
      <c r="D114" s="3" t="s">
        <v>178</v>
      </c>
      <c r="E114" s="11" t="s">
        <v>179</v>
      </c>
      <c r="F114" s="3" t="s">
        <v>39</v>
      </c>
      <c r="G114" s="6">
        <v>600</v>
      </c>
      <c r="H114" s="10">
        <v>0</v>
      </c>
      <c r="I114" s="10">
        <v>0</v>
      </c>
      <c r="J114" s="6">
        <v>0</v>
      </c>
      <c r="K114" s="6">
        <v>0</v>
      </c>
      <c r="L114" s="10">
        <v>345.83</v>
      </c>
      <c r="M114" s="10">
        <v>16000</v>
      </c>
      <c r="N114" s="3">
        <v>16</v>
      </c>
      <c r="O114" s="11">
        <v>48</v>
      </c>
    </row>
    <row r="115" spans="1:15" s="1" customFormat="1" ht="84" customHeight="1">
      <c r="A115" s="94"/>
      <c r="B115" s="66"/>
      <c r="C115" s="67" t="s">
        <v>209</v>
      </c>
      <c r="D115" s="68"/>
      <c r="E115" s="68"/>
      <c r="F115" s="68"/>
      <c r="G115" s="68"/>
      <c r="H115" s="68"/>
      <c r="I115" s="68"/>
      <c r="J115" s="68"/>
      <c r="K115" s="68"/>
      <c r="L115" s="68"/>
      <c r="M115" s="68"/>
      <c r="N115" s="68"/>
      <c r="O115" s="69"/>
    </row>
    <row r="116" spans="1:15" s="1" customFormat="1" ht="31.5" customHeight="1">
      <c r="A116" s="93" t="s">
        <v>180</v>
      </c>
      <c r="B116" s="65" t="s">
        <v>181</v>
      </c>
      <c r="C116" s="11" t="s">
        <v>118</v>
      </c>
      <c r="D116" s="3" t="s">
        <v>20</v>
      </c>
      <c r="E116" s="11" t="s">
        <v>19</v>
      </c>
      <c r="F116" s="3" t="s">
        <v>39</v>
      </c>
      <c r="G116" s="6">
        <v>0</v>
      </c>
      <c r="H116" s="10">
        <v>0</v>
      </c>
      <c r="I116" s="10">
        <v>0</v>
      </c>
      <c r="J116" s="6">
        <v>3080</v>
      </c>
      <c r="K116" s="6">
        <v>0</v>
      </c>
      <c r="L116" s="10">
        <v>616</v>
      </c>
      <c r="M116" s="10">
        <v>3080</v>
      </c>
      <c r="N116" s="3">
        <v>18</v>
      </c>
      <c r="O116" s="11">
        <v>5</v>
      </c>
    </row>
    <row r="117" spans="1:15" s="1" customFormat="1" ht="21.75" customHeight="1">
      <c r="A117" s="94"/>
      <c r="B117" s="66"/>
      <c r="C117" s="67" t="s">
        <v>182</v>
      </c>
      <c r="D117" s="68"/>
      <c r="E117" s="68"/>
      <c r="F117" s="68"/>
      <c r="G117" s="68"/>
      <c r="H117" s="68"/>
      <c r="I117" s="68"/>
      <c r="J117" s="68"/>
      <c r="K117" s="68"/>
      <c r="L117" s="68"/>
      <c r="M117" s="68"/>
      <c r="N117" s="68"/>
      <c r="O117" s="69"/>
    </row>
    <row r="118" spans="1:15" s="1" customFormat="1" ht="27.75" customHeight="1">
      <c r="A118" s="93" t="s">
        <v>183</v>
      </c>
      <c r="B118" s="65" t="s">
        <v>184</v>
      </c>
      <c r="C118" s="11" t="s">
        <v>118</v>
      </c>
      <c r="D118" s="3" t="s">
        <v>110</v>
      </c>
      <c r="E118" s="11" t="s">
        <v>19</v>
      </c>
      <c r="F118" s="3" t="s">
        <v>185</v>
      </c>
      <c r="G118" s="6">
        <v>0</v>
      </c>
      <c r="H118" s="10">
        <v>1398</v>
      </c>
      <c r="I118" s="10">
        <v>7008</v>
      </c>
      <c r="J118" s="6">
        <v>0</v>
      </c>
      <c r="K118" s="6">
        <v>0</v>
      </c>
      <c r="L118" s="10">
        <v>2802</v>
      </c>
      <c r="M118" s="10">
        <v>8406</v>
      </c>
      <c r="N118" s="3">
        <v>24</v>
      </c>
      <c r="O118" s="11">
        <v>3</v>
      </c>
    </row>
    <row r="119" spans="1:15" s="1" customFormat="1" ht="21.75" customHeight="1">
      <c r="A119" s="94"/>
      <c r="B119" s="66"/>
      <c r="C119" s="67" t="s">
        <v>186</v>
      </c>
      <c r="D119" s="68"/>
      <c r="E119" s="68"/>
      <c r="F119" s="68"/>
      <c r="G119" s="68"/>
      <c r="H119" s="68"/>
      <c r="I119" s="68"/>
      <c r="J119" s="68"/>
      <c r="K119" s="68"/>
      <c r="L119" s="68"/>
      <c r="M119" s="68"/>
      <c r="N119" s="68"/>
      <c r="O119" s="69"/>
    </row>
    <row r="120" spans="1:15" s="1" customFormat="1" ht="27.75" customHeight="1">
      <c r="A120" s="93" t="s">
        <v>187</v>
      </c>
      <c r="B120" s="65" t="s">
        <v>188</v>
      </c>
      <c r="C120" s="11" t="s">
        <v>118</v>
      </c>
      <c r="D120" s="3" t="s">
        <v>110</v>
      </c>
      <c r="E120" s="11" t="s">
        <v>19</v>
      </c>
      <c r="F120" s="3" t="s">
        <v>43</v>
      </c>
      <c r="G120" s="6">
        <v>0</v>
      </c>
      <c r="H120" s="10">
        <v>4620</v>
      </c>
      <c r="I120" s="10">
        <v>10512</v>
      </c>
      <c r="J120" s="6">
        <v>0</v>
      </c>
      <c r="K120" s="6">
        <v>0</v>
      </c>
      <c r="L120" s="10">
        <v>3783</v>
      </c>
      <c r="M120" s="10">
        <v>15132</v>
      </c>
      <c r="N120" s="3">
        <v>40</v>
      </c>
      <c r="O120" s="11">
        <v>4</v>
      </c>
    </row>
    <row r="121" spans="1:15" s="1" customFormat="1" ht="36" customHeight="1">
      <c r="A121" s="94"/>
      <c r="B121" s="66"/>
      <c r="C121" s="67" t="s">
        <v>189</v>
      </c>
      <c r="D121" s="68"/>
      <c r="E121" s="68"/>
      <c r="F121" s="68"/>
      <c r="G121" s="68"/>
      <c r="H121" s="68"/>
      <c r="I121" s="68"/>
      <c r="J121" s="68"/>
      <c r="K121" s="68"/>
      <c r="L121" s="68"/>
      <c r="M121" s="68"/>
      <c r="N121" s="68"/>
      <c r="O121" s="69"/>
    </row>
    <row r="122" spans="1:15" s="1" customFormat="1" ht="27.75" customHeight="1">
      <c r="A122" s="93" t="s">
        <v>190</v>
      </c>
      <c r="B122" s="65" t="s">
        <v>191</v>
      </c>
      <c r="C122" s="11" t="s">
        <v>118</v>
      </c>
      <c r="D122" s="3" t="s">
        <v>20</v>
      </c>
      <c r="E122" s="11" t="s">
        <v>19</v>
      </c>
      <c r="F122" s="3" t="s">
        <v>43</v>
      </c>
      <c r="G122" s="6">
        <v>0</v>
      </c>
      <c r="H122" s="10">
        <v>1838</v>
      </c>
      <c r="I122" s="10">
        <v>2920</v>
      </c>
      <c r="J122" s="6">
        <v>0</v>
      </c>
      <c r="K122" s="6">
        <v>0</v>
      </c>
      <c r="L122" s="10">
        <v>2379</v>
      </c>
      <c r="M122" s="10">
        <v>4758</v>
      </c>
      <c r="N122" s="3">
        <v>16</v>
      </c>
      <c r="O122" s="11">
        <v>2</v>
      </c>
    </row>
    <row r="123" spans="1:15" s="1" customFormat="1" ht="24" customHeight="1">
      <c r="A123" s="94"/>
      <c r="B123" s="66"/>
      <c r="C123" s="67" t="s">
        <v>192</v>
      </c>
      <c r="D123" s="68"/>
      <c r="E123" s="68"/>
      <c r="F123" s="68"/>
      <c r="G123" s="68"/>
      <c r="H123" s="68"/>
      <c r="I123" s="68"/>
      <c r="J123" s="68"/>
      <c r="K123" s="68"/>
      <c r="L123" s="68"/>
      <c r="M123" s="68"/>
      <c r="N123" s="68"/>
      <c r="O123" s="69"/>
    </row>
    <row r="124" spans="1:15" s="1" customFormat="1" ht="27.75" customHeight="1">
      <c r="A124" s="93" t="s">
        <v>193</v>
      </c>
      <c r="B124" s="65" t="s">
        <v>194</v>
      </c>
      <c r="C124" s="11" t="s">
        <v>118</v>
      </c>
      <c r="D124" s="3" t="s">
        <v>58</v>
      </c>
      <c r="E124" s="11" t="s">
        <v>19</v>
      </c>
      <c r="F124" s="3" t="s">
        <v>185</v>
      </c>
      <c r="G124" s="6">
        <v>0</v>
      </c>
      <c r="H124" s="10">
        <v>5697</v>
      </c>
      <c r="I124" s="10">
        <v>5256</v>
      </c>
      <c r="J124" s="6">
        <v>0</v>
      </c>
      <c r="K124" s="6">
        <v>0</v>
      </c>
      <c r="L124" s="10">
        <v>3651</v>
      </c>
      <c r="M124" s="10">
        <v>10953</v>
      </c>
      <c r="N124" s="3">
        <v>18</v>
      </c>
      <c r="O124" s="11">
        <v>3</v>
      </c>
    </row>
    <row r="125" spans="1:15" s="1" customFormat="1" ht="24.75" customHeight="1">
      <c r="A125" s="94"/>
      <c r="B125" s="66"/>
      <c r="C125" s="67" t="s">
        <v>195</v>
      </c>
      <c r="D125" s="68"/>
      <c r="E125" s="68"/>
      <c r="F125" s="68"/>
      <c r="G125" s="68"/>
      <c r="H125" s="68"/>
      <c r="I125" s="68"/>
      <c r="J125" s="68"/>
      <c r="K125" s="68"/>
      <c r="L125" s="68"/>
      <c r="M125" s="68"/>
      <c r="N125" s="68"/>
      <c r="O125" s="69"/>
    </row>
    <row r="126" spans="1:15" s="1" customFormat="1" ht="27.75" customHeight="1">
      <c r="A126" s="93" t="s">
        <v>196</v>
      </c>
      <c r="B126" s="65" t="s">
        <v>197</v>
      </c>
      <c r="C126" s="11" t="s">
        <v>118</v>
      </c>
      <c r="D126" s="3" t="s">
        <v>110</v>
      </c>
      <c r="E126" s="11" t="s">
        <v>19</v>
      </c>
      <c r="F126" s="3" t="s">
        <v>119</v>
      </c>
      <c r="G126" s="6">
        <v>0</v>
      </c>
      <c r="H126" s="10">
        <v>1225</v>
      </c>
      <c r="I126" s="10">
        <v>2920</v>
      </c>
      <c r="J126" s="6">
        <v>0</v>
      </c>
      <c r="K126" s="6">
        <v>0</v>
      </c>
      <c r="L126" s="10">
        <v>4145</v>
      </c>
      <c r="M126" s="10">
        <v>4145</v>
      </c>
      <c r="N126" s="3">
        <v>24</v>
      </c>
      <c r="O126" s="11">
        <v>1</v>
      </c>
    </row>
    <row r="127" spans="1:15" s="1" customFormat="1" ht="18" customHeight="1">
      <c r="A127" s="94"/>
      <c r="B127" s="66"/>
      <c r="C127" s="67" t="s">
        <v>198</v>
      </c>
      <c r="D127" s="68"/>
      <c r="E127" s="68"/>
      <c r="F127" s="68"/>
      <c r="G127" s="68"/>
      <c r="H127" s="68"/>
      <c r="I127" s="68"/>
      <c r="J127" s="68"/>
      <c r="K127" s="68"/>
      <c r="L127" s="68"/>
      <c r="M127" s="68"/>
      <c r="N127" s="68"/>
      <c r="O127" s="69"/>
    </row>
    <row r="128" spans="1:15" s="1" customFormat="1" ht="27.75" customHeight="1">
      <c r="A128" s="93" t="s">
        <v>199</v>
      </c>
      <c r="B128" s="65" t="s">
        <v>200</v>
      </c>
      <c r="C128" s="11" t="s">
        <v>118</v>
      </c>
      <c r="D128" s="3" t="s">
        <v>20</v>
      </c>
      <c r="E128" s="11" t="s">
        <v>19</v>
      </c>
      <c r="F128" s="3" t="s">
        <v>201</v>
      </c>
      <c r="G128" s="6">
        <v>0</v>
      </c>
      <c r="H128" s="10">
        <v>273</v>
      </c>
      <c r="I128" s="10">
        <v>1168</v>
      </c>
      <c r="J128" s="6">
        <v>0</v>
      </c>
      <c r="K128" s="6">
        <v>0</v>
      </c>
      <c r="L128" s="10">
        <v>1441</v>
      </c>
      <c r="M128" s="10">
        <v>1441</v>
      </c>
      <c r="N128" s="3">
        <v>13</v>
      </c>
      <c r="O128" s="11">
        <v>1</v>
      </c>
    </row>
    <row r="129" spans="1:15" s="1" customFormat="1" ht="25.5" customHeight="1">
      <c r="A129" s="94"/>
      <c r="B129" s="66"/>
      <c r="C129" s="67" t="s">
        <v>202</v>
      </c>
      <c r="D129" s="68"/>
      <c r="E129" s="68"/>
      <c r="F129" s="68"/>
      <c r="G129" s="68"/>
      <c r="H129" s="68"/>
      <c r="I129" s="68"/>
      <c r="J129" s="68"/>
      <c r="K129" s="68"/>
      <c r="L129" s="68"/>
      <c r="M129" s="68"/>
      <c r="N129" s="68"/>
      <c r="O129" s="69"/>
    </row>
    <row r="130" spans="1:15" s="1" customFormat="1" ht="47.25" customHeight="1">
      <c r="A130" s="93" t="s">
        <v>203</v>
      </c>
      <c r="B130" s="65" t="s">
        <v>204</v>
      </c>
      <c r="C130" s="11" t="s">
        <v>118</v>
      </c>
      <c r="D130" s="3" t="s">
        <v>20</v>
      </c>
      <c r="E130" s="11" t="s">
        <v>19</v>
      </c>
      <c r="F130" s="3" t="s">
        <v>205</v>
      </c>
      <c r="G130" s="6">
        <v>0</v>
      </c>
      <c r="H130" s="10">
        <v>3429</v>
      </c>
      <c r="I130" s="10">
        <v>876</v>
      </c>
      <c r="J130" s="6">
        <v>0</v>
      </c>
      <c r="K130" s="6">
        <v>0</v>
      </c>
      <c r="L130" s="10">
        <v>1435</v>
      </c>
      <c r="M130" s="10">
        <v>4305</v>
      </c>
      <c r="N130" s="3">
        <v>6</v>
      </c>
      <c r="O130" s="11">
        <v>3</v>
      </c>
    </row>
    <row r="131" spans="1:15" s="1" customFormat="1">
      <c r="A131" s="94"/>
      <c r="B131" s="66"/>
      <c r="C131" s="67" t="s">
        <v>206</v>
      </c>
      <c r="D131" s="68"/>
      <c r="E131" s="68"/>
      <c r="F131" s="68"/>
      <c r="G131" s="68"/>
      <c r="H131" s="68"/>
      <c r="I131" s="68"/>
      <c r="J131" s="68"/>
      <c r="K131" s="68"/>
      <c r="L131" s="68"/>
      <c r="M131" s="68"/>
      <c r="N131" s="68"/>
      <c r="O131" s="69"/>
    </row>
    <row r="132" spans="1:15" s="1" customFormat="1" ht="27.75" customHeight="1">
      <c r="A132" s="60" t="s">
        <v>148</v>
      </c>
      <c r="B132" s="61"/>
      <c r="C132" s="61"/>
      <c r="D132" s="61"/>
      <c r="E132" s="61"/>
      <c r="F132" s="62"/>
      <c r="G132" s="50">
        <v>600</v>
      </c>
      <c r="H132" s="50">
        <v>18480</v>
      </c>
      <c r="I132" s="50">
        <v>30660</v>
      </c>
      <c r="J132" s="50">
        <v>3080</v>
      </c>
      <c r="K132" s="50">
        <v>0</v>
      </c>
      <c r="L132" s="50">
        <v>913.07</v>
      </c>
      <c r="M132" s="50">
        <f>SUM(M130,M128,M126,M124,M122,M120,M118,M116,M114)</f>
        <v>68220</v>
      </c>
      <c r="N132" s="51" t="s">
        <v>207</v>
      </c>
      <c r="O132" s="51" t="s">
        <v>208</v>
      </c>
    </row>
    <row r="133" spans="1:15" s="1" customFormat="1" ht="21.75" customHeight="1">
      <c r="A133" s="87" t="s">
        <v>210</v>
      </c>
      <c r="B133" s="87"/>
      <c r="C133" s="87"/>
      <c r="D133" s="87"/>
      <c r="E133" s="87"/>
      <c r="F133" s="87"/>
      <c r="G133" s="87"/>
      <c r="H133" s="87"/>
      <c r="I133" s="87"/>
      <c r="J133" s="87"/>
      <c r="K133" s="87"/>
      <c r="L133" s="87"/>
      <c r="M133" s="87"/>
      <c r="N133" s="87"/>
      <c r="O133" s="87"/>
    </row>
    <row r="134" spans="1:15" s="1" customFormat="1" ht="21.75" customHeight="1">
      <c r="A134" s="88" t="s">
        <v>0</v>
      </c>
      <c r="B134" s="89" t="s">
        <v>1</v>
      </c>
      <c r="C134" s="90" t="s">
        <v>2</v>
      </c>
      <c r="D134" s="88" t="s">
        <v>3</v>
      </c>
      <c r="E134" s="88" t="s">
        <v>4</v>
      </c>
      <c r="F134" s="88" t="s">
        <v>5</v>
      </c>
      <c r="G134" s="91" t="s">
        <v>8</v>
      </c>
      <c r="H134" s="91"/>
      <c r="I134" s="91"/>
      <c r="J134" s="91"/>
      <c r="K134" s="91"/>
      <c r="L134" s="91"/>
      <c r="M134" s="91"/>
      <c r="N134" s="88" t="s">
        <v>6</v>
      </c>
      <c r="O134" s="92" t="s">
        <v>9</v>
      </c>
    </row>
    <row r="135" spans="1:15" s="1" customFormat="1" ht="23.25" customHeight="1">
      <c r="A135" s="88"/>
      <c r="B135" s="89"/>
      <c r="C135" s="90"/>
      <c r="D135" s="88"/>
      <c r="E135" s="88"/>
      <c r="F135" s="88"/>
      <c r="G135" s="56" t="s">
        <v>10</v>
      </c>
      <c r="H135" s="56" t="s">
        <v>11</v>
      </c>
      <c r="I135" s="56" t="s">
        <v>12</v>
      </c>
      <c r="J135" s="56" t="s">
        <v>13</v>
      </c>
      <c r="K135" s="56" t="s">
        <v>14</v>
      </c>
      <c r="L135" s="56" t="s">
        <v>15</v>
      </c>
      <c r="M135" s="56" t="s">
        <v>16</v>
      </c>
      <c r="N135" s="88"/>
      <c r="O135" s="92"/>
    </row>
    <row r="136" spans="1:15" s="1" customFormat="1" ht="25.5" customHeight="1">
      <c r="A136" s="63" t="s">
        <v>211</v>
      </c>
      <c r="B136" s="65" t="s">
        <v>212</v>
      </c>
      <c r="C136" s="11" t="s">
        <v>166</v>
      </c>
      <c r="D136" s="3" t="s">
        <v>20</v>
      </c>
      <c r="E136" s="11" t="s">
        <v>19</v>
      </c>
      <c r="F136" s="3" t="s">
        <v>39</v>
      </c>
      <c r="G136" s="10">
        <v>0</v>
      </c>
      <c r="H136" s="10">
        <v>0</v>
      </c>
      <c r="I136" s="6">
        <v>0</v>
      </c>
      <c r="J136" s="6">
        <v>0</v>
      </c>
      <c r="K136" s="6">
        <v>0</v>
      </c>
      <c r="L136" s="6">
        <v>132.61000000000001</v>
      </c>
      <c r="M136" s="10">
        <v>38722.18</v>
      </c>
      <c r="N136" s="3">
        <v>16</v>
      </c>
      <c r="O136" s="11">
        <v>292</v>
      </c>
    </row>
    <row r="137" spans="1:15" s="1" customFormat="1" ht="81" customHeight="1">
      <c r="A137" s="64"/>
      <c r="B137" s="66"/>
      <c r="C137" s="79" t="s">
        <v>237</v>
      </c>
      <c r="D137" s="80"/>
      <c r="E137" s="80"/>
      <c r="F137" s="80"/>
      <c r="G137" s="80"/>
      <c r="H137" s="80"/>
      <c r="I137" s="80"/>
      <c r="J137" s="80"/>
      <c r="K137" s="80"/>
      <c r="L137" s="80"/>
      <c r="M137" s="80"/>
      <c r="N137" s="80"/>
      <c r="O137" s="81"/>
    </row>
    <row r="138" spans="1:15" s="1" customFormat="1" ht="27" customHeight="1">
      <c r="A138" s="57" t="s">
        <v>213</v>
      </c>
      <c r="B138" s="82" t="s">
        <v>214</v>
      </c>
      <c r="C138" s="7" t="s">
        <v>118</v>
      </c>
      <c r="D138" s="8" t="s">
        <v>20</v>
      </c>
      <c r="E138" s="7" t="s">
        <v>19</v>
      </c>
      <c r="F138" s="7" t="s">
        <v>215</v>
      </c>
      <c r="G138" s="6">
        <v>0</v>
      </c>
      <c r="H138" s="6">
        <v>0</v>
      </c>
      <c r="I138" s="6">
        <v>0</v>
      </c>
      <c r="J138" s="21">
        <v>260</v>
      </c>
      <c r="K138" s="6">
        <v>0</v>
      </c>
      <c r="L138" s="6">
        <v>260</v>
      </c>
      <c r="M138" s="21">
        <v>260</v>
      </c>
      <c r="N138" s="9">
        <v>30</v>
      </c>
      <c r="O138" s="7">
        <v>1</v>
      </c>
    </row>
    <row r="139" spans="1:15" s="1" customFormat="1" ht="21.75" customHeight="1">
      <c r="A139" s="41"/>
      <c r="B139" s="83"/>
      <c r="C139" s="74" t="s">
        <v>216</v>
      </c>
      <c r="D139" s="75"/>
      <c r="E139" s="75"/>
      <c r="F139" s="75"/>
      <c r="G139" s="75"/>
      <c r="H139" s="75"/>
      <c r="I139" s="75"/>
      <c r="J139" s="75"/>
      <c r="K139" s="75"/>
      <c r="L139" s="75"/>
      <c r="M139" s="75"/>
      <c r="N139" s="75"/>
      <c r="O139" s="76"/>
    </row>
    <row r="140" spans="1:15" s="1" customFormat="1" ht="27.75" customHeight="1">
      <c r="A140" s="84" t="s">
        <v>217</v>
      </c>
      <c r="B140" s="72" t="s">
        <v>218</v>
      </c>
      <c r="C140" s="42" t="s">
        <v>166</v>
      </c>
      <c r="D140" s="42" t="s">
        <v>48</v>
      </c>
      <c r="E140" s="42" t="s">
        <v>219</v>
      </c>
      <c r="F140" s="42" t="s">
        <v>39</v>
      </c>
      <c r="G140" s="6">
        <v>0</v>
      </c>
      <c r="H140" s="6">
        <v>0</v>
      </c>
      <c r="I140" s="6">
        <v>0</v>
      </c>
      <c r="J140" s="6">
        <v>0</v>
      </c>
      <c r="K140" s="6">
        <v>0</v>
      </c>
      <c r="L140" s="10">
        <v>176.75</v>
      </c>
      <c r="M140" s="10">
        <v>5656.02</v>
      </c>
      <c r="N140" s="42">
        <v>40</v>
      </c>
      <c r="O140" s="42">
        <v>32</v>
      </c>
    </row>
    <row r="141" spans="1:15" s="1" customFormat="1" ht="51.75" customHeight="1">
      <c r="A141" s="85"/>
      <c r="B141" s="86"/>
      <c r="C141" s="79" t="s">
        <v>220</v>
      </c>
      <c r="D141" s="80"/>
      <c r="E141" s="80"/>
      <c r="F141" s="80"/>
      <c r="G141" s="80"/>
      <c r="H141" s="80"/>
      <c r="I141" s="80"/>
      <c r="J141" s="80"/>
      <c r="K141" s="80"/>
      <c r="L141" s="80"/>
      <c r="M141" s="80"/>
      <c r="N141" s="80"/>
      <c r="O141" s="81"/>
    </row>
    <row r="142" spans="1:15" s="1" customFormat="1" ht="27.75" customHeight="1">
      <c r="A142" s="70" t="s">
        <v>221</v>
      </c>
      <c r="B142" s="72" t="s">
        <v>222</v>
      </c>
      <c r="C142" s="7" t="s">
        <v>118</v>
      </c>
      <c r="D142" s="8" t="s">
        <v>20</v>
      </c>
      <c r="E142" s="7" t="s">
        <v>19</v>
      </c>
      <c r="F142" s="7" t="s">
        <v>223</v>
      </c>
      <c r="G142" s="10">
        <v>0</v>
      </c>
      <c r="H142" s="10">
        <v>6044</v>
      </c>
      <c r="I142" s="10">
        <v>8176</v>
      </c>
      <c r="J142" s="6">
        <v>0</v>
      </c>
      <c r="K142" s="6">
        <v>0</v>
      </c>
      <c r="L142" s="21">
        <v>3554</v>
      </c>
      <c r="M142" s="10">
        <v>14220</v>
      </c>
      <c r="N142" s="9">
        <v>18</v>
      </c>
      <c r="O142" s="7">
        <v>4</v>
      </c>
    </row>
    <row r="143" spans="1:15" s="1" customFormat="1" ht="30" customHeight="1">
      <c r="A143" s="71"/>
      <c r="B143" s="73"/>
      <c r="C143" s="74" t="s">
        <v>224</v>
      </c>
      <c r="D143" s="75"/>
      <c r="E143" s="75"/>
      <c r="F143" s="75"/>
      <c r="G143" s="75"/>
      <c r="H143" s="75"/>
      <c r="I143" s="75"/>
      <c r="J143" s="75"/>
      <c r="K143" s="75"/>
      <c r="L143" s="75"/>
      <c r="M143" s="75"/>
      <c r="N143" s="75"/>
      <c r="O143" s="76"/>
    </row>
    <row r="144" spans="1:15" s="1" customFormat="1" ht="27.75" customHeight="1">
      <c r="A144" s="77" t="s">
        <v>225</v>
      </c>
      <c r="B144" s="65" t="s">
        <v>226</v>
      </c>
      <c r="C144" s="11" t="s">
        <v>118</v>
      </c>
      <c r="D144" s="44" t="s">
        <v>20</v>
      </c>
      <c r="E144" s="11" t="s">
        <v>19</v>
      </c>
      <c r="F144" s="3" t="s">
        <v>171</v>
      </c>
      <c r="G144" s="6">
        <v>0</v>
      </c>
      <c r="H144" s="10">
        <v>3094</v>
      </c>
      <c r="I144" s="10">
        <v>4672</v>
      </c>
      <c r="J144" s="10">
        <v>1960</v>
      </c>
      <c r="K144" s="6">
        <v>0</v>
      </c>
      <c r="L144" s="10">
        <v>4863</v>
      </c>
      <c r="M144" s="10">
        <v>9726</v>
      </c>
      <c r="N144" s="3">
        <v>24</v>
      </c>
      <c r="O144" s="11">
        <v>2</v>
      </c>
    </row>
    <row r="145" spans="1:15" s="1" customFormat="1" ht="23.25" customHeight="1">
      <c r="A145" s="78"/>
      <c r="B145" s="66"/>
      <c r="C145" s="67" t="s">
        <v>227</v>
      </c>
      <c r="D145" s="68"/>
      <c r="E145" s="68"/>
      <c r="F145" s="68"/>
      <c r="G145" s="68"/>
      <c r="H145" s="68"/>
      <c r="I145" s="68"/>
      <c r="J145" s="68"/>
      <c r="K145" s="68"/>
      <c r="L145" s="68"/>
      <c r="M145" s="68"/>
      <c r="N145" s="68"/>
      <c r="O145" s="69"/>
    </row>
    <row r="146" spans="1:15" s="1" customFormat="1" ht="27.75" customHeight="1">
      <c r="A146" s="77" t="s">
        <v>228</v>
      </c>
      <c r="B146" s="65" t="s">
        <v>229</v>
      </c>
      <c r="C146" s="11" t="s">
        <v>118</v>
      </c>
      <c r="D146" s="45" t="s">
        <v>110</v>
      </c>
      <c r="E146" s="11" t="s">
        <v>19</v>
      </c>
      <c r="F146" s="3" t="s">
        <v>43</v>
      </c>
      <c r="G146" s="6">
        <v>0</v>
      </c>
      <c r="H146" s="10">
        <v>2859.51</v>
      </c>
      <c r="I146" s="10">
        <v>5372</v>
      </c>
      <c r="J146" s="6">
        <v>0</v>
      </c>
      <c r="K146" s="6">
        <v>0</v>
      </c>
      <c r="L146" s="10">
        <v>2743.83</v>
      </c>
      <c r="M146" s="10">
        <v>8231.51</v>
      </c>
      <c r="N146" s="3">
        <v>24</v>
      </c>
      <c r="O146" s="11">
        <v>3</v>
      </c>
    </row>
    <row r="147" spans="1:15" s="1" customFormat="1" ht="24.75" customHeight="1">
      <c r="A147" s="78"/>
      <c r="B147" s="66"/>
      <c r="C147" s="67" t="s">
        <v>230</v>
      </c>
      <c r="D147" s="68"/>
      <c r="E147" s="68"/>
      <c r="F147" s="68"/>
      <c r="G147" s="68"/>
      <c r="H147" s="68"/>
      <c r="I147" s="68"/>
      <c r="J147" s="68"/>
      <c r="K147" s="68"/>
      <c r="L147" s="68"/>
      <c r="M147" s="68"/>
      <c r="N147" s="68"/>
      <c r="O147" s="69"/>
    </row>
    <row r="148" spans="1:15" s="1" customFormat="1" ht="27.75" customHeight="1">
      <c r="A148" s="63" t="s">
        <v>231</v>
      </c>
      <c r="B148" s="65" t="s">
        <v>232</v>
      </c>
      <c r="C148" s="11" t="s">
        <v>118</v>
      </c>
      <c r="D148" s="11" t="s">
        <v>20</v>
      </c>
      <c r="E148" s="11" t="s">
        <v>19</v>
      </c>
      <c r="F148" s="11" t="s">
        <v>62</v>
      </c>
      <c r="G148" s="6">
        <v>0</v>
      </c>
      <c r="H148" s="10">
        <v>0</v>
      </c>
      <c r="I148" s="10">
        <v>0</v>
      </c>
      <c r="J148" s="10">
        <v>3600</v>
      </c>
      <c r="K148" s="6">
        <v>0</v>
      </c>
      <c r="L148" s="10">
        <v>900</v>
      </c>
      <c r="M148" s="10">
        <v>3600</v>
      </c>
      <c r="N148" s="11">
        <v>30</v>
      </c>
      <c r="O148" s="11">
        <v>4</v>
      </c>
    </row>
    <row r="149" spans="1:15" s="1" customFormat="1" ht="21.75" customHeight="1">
      <c r="A149" s="64"/>
      <c r="B149" s="66"/>
      <c r="C149" s="67" t="s">
        <v>233</v>
      </c>
      <c r="D149" s="68"/>
      <c r="E149" s="68"/>
      <c r="F149" s="68"/>
      <c r="G149" s="68"/>
      <c r="H149" s="68"/>
      <c r="I149" s="68"/>
      <c r="J149" s="68"/>
      <c r="K149" s="68"/>
      <c r="L149" s="68"/>
      <c r="M149" s="68"/>
      <c r="N149" s="68"/>
      <c r="O149" s="69"/>
    </row>
    <row r="150" spans="1:15" s="1" customFormat="1" ht="27.75" customHeight="1">
      <c r="A150" s="63" t="s">
        <v>234</v>
      </c>
      <c r="B150" s="65" t="s">
        <v>235</v>
      </c>
      <c r="C150" s="11" t="s">
        <v>118</v>
      </c>
      <c r="D150" s="3" t="s">
        <v>20</v>
      </c>
      <c r="E150" s="3" t="s">
        <v>19</v>
      </c>
      <c r="F150" s="3" t="s">
        <v>43</v>
      </c>
      <c r="G150" s="6">
        <v>0</v>
      </c>
      <c r="H150" s="10">
        <v>0</v>
      </c>
      <c r="I150" s="10">
        <v>0</v>
      </c>
      <c r="J150" s="10">
        <v>0</v>
      </c>
      <c r="K150" s="6">
        <v>0</v>
      </c>
      <c r="L150" s="10">
        <v>0</v>
      </c>
      <c r="M150" s="10">
        <v>0</v>
      </c>
      <c r="N150" s="3">
        <v>8</v>
      </c>
      <c r="O150" s="11">
        <v>4</v>
      </c>
    </row>
    <row r="151" spans="1:15" s="1" customFormat="1" ht="21" customHeight="1">
      <c r="A151" s="64"/>
      <c r="B151" s="66"/>
      <c r="C151" s="67" t="s">
        <v>236</v>
      </c>
      <c r="D151" s="68"/>
      <c r="E151" s="68"/>
      <c r="F151" s="68"/>
      <c r="G151" s="68"/>
      <c r="H151" s="68"/>
      <c r="I151" s="68"/>
      <c r="J151" s="68"/>
      <c r="K151" s="68"/>
      <c r="L151" s="68"/>
      <c r="M151" s="68"/>
      <c r="N151" s="68"/>
      <c r="O151" s="69"/>
    </row>
    <row r="152" spans="1:15" s="1" customFormat="1" ht="27.75" customHeight="1">
      <c r="A152" s="60" t="s">
        <v>148</v>
      </c>
      <c r="B152" s="61"/>
      <c r="C152" s="61"/>
      <c r="D152" s="61"/>
      <c r="E152" s="61"/>
      <c r="F152" s="62"/>
      <c r="G152" s="50">
        <v>0</v>
      </c>
      <c r="H152" s="50">
        <v>11997.51</v>
      </c>
      <c r="I152" s="50">
        <v>18220</v>
      </c>
      <c r="J152" s="50">
        <v>5820</v>
      </c>
      <c r="K152" s="50">
        <v>0</v>
      </c>
      <c r="L152" s="50">
        <v>235.13</v>
      </c>
      <c r="M152" s="50">
        <f>SUM(M150,M148,M146,M144,M142,M140,M138,M136)</f>
        <v>80415.709999999992</v>
      </c>
      <c r="N152" s="51" t="s">
        <v>238</v>
      </c>
      <c r="O152" s="51" t="s">
        <v>239</v>
      </c>
    </row>
    <row r="153" spans="1:15" s="1" customFormat="1" ht="21.75" customHeight="1">
      <c r="A153" s="87" t="s">
        <v>240</v>
      </c>
      <c r="B153" s="87"/>
      <c r="C153" s="87"/>
      <c r="D153" s="87"/>
      <c r="E153" s="87"/>
      <c r="F153" s="87"/>
      <c r="G153" s="87"/>
      <c r="H153" s="87"/>
      <c r="I153" s="87"/>
      <c r="J153" s="87"/>
      <c r="K153" s="87"/>
      <c r="L153" s="87"/>
      <c r="M153" s="87"/>
      <c r="N153" s="87"/>
      <c r="O153" s="87"/>
    </row>
    <row r="154" spans="1:15" s="1" customFormat="1" ht="21.75" customHeight="1">
      <c r="A154" s="88" t="s">
        <v>0</v>
      </c>
      <c r="B154" s="89" t="s">
        <v>1</v>
      </c>
      <c r="C154" s="90" t="s">
        <v>2</v>
      </c>
      <c r="D154" s="88" t="s">
        <v>3</v>
      </c>
      <c r="E154" s="88" t="s">
        <v>4</v>
      </c>
      <c r="F154" s="88" t="s">
        <v>5</v>
      </c>
      <c r="G154" s="91" t="s">
        <v>8</v>
      </c>
      <c r="H154" s="91"/>
      <c r="I154" s="91"/>
      <c r="J154" s="91"/>
      <c r="K154" s="91"/>
      <c r="L154" s="91"/>
      <c r="M154" s="91"/>
      <c r="N154" s="88" t="s">
        <v>6</v>
      </c>
      <c r="O154" s="92" t="s">
        <v>9</v>
      </c>
    </row>
    <row r="155" spans="1:15" s="1" customFormat="1" ht="23.25" customHeight="1">
      <c r="A155" s="88"/>
      <c r="B155" s="89"/>
      <c r="C155" s="90"/>
      <c r="D155" s="88"/>
      <c r="E155" s="88"/>
      <c r="F155" s="88"/>
      <c r="G155" s="58" t="s">
        <v>10</v>
      </c>
      <c r="H155" s="58" t="s">
        <v>11</v>
      </c>
      <c r="I155" s="58" t="s">
        <v>12</v>
      </c>
      <c r="J155" s="58" t="s">
        <v>13</v>
      </c>
      <c r="K155" s="58" t="s">
        <v>14</v>
      </c>
      <c r="L155" s="58" t="s">
        <v>15</v>
      </c>
      <c r="M155" s="58" t="s">
        <v>16</v>
      </c>
      <c r="N155" s="88"/>
      <c r="O155" s="92"/>
    </row>
    <row r="156" spans="1:15" s="1" customFormat="1" ht="26.25" customHeight="1">
      <c r="A156" s="63" t="s">
        <v>241</v>
      </c>
      <c r="B156" s="65" t="s">
        <v>242</v>
      </c>
      <c r="C156" s="11" t="s">
        <v>118</v>
      </c>
      <c r="D156" s="3" t="s">
        <v>110</v>
      </c>
      <c r="E156" s="11" t="s">
        <v>19</v>
      </c>
      <c r="F156" s="3" t="s">
        <v>185</v>
      </c>
      <c r="G156" s="6">
        <v>0</v>
      </c>
      <c r="H156" s="10">
        <v>2492</v>
      </c>
      <c r="I156" s="10">
        <v>4088</v>
      </c>
      <c r="J156" s="6">
        <v>0</v>
      </c>
      <c r="K156" s="6">
        <v>0</v>
      </c>
      <c r="L156" s="10">
        <f>M156/O156</f>
        <v>3290</v>
      </c>
      <c r="M156" s="10">
        <f>SUM(G156:K156)</f>
        <v>6580</v>
      </c>
      <c r="N156" s="3">
        <v>22</v>
      </c>
      <c r="O156" s="11">
        <v>2</v>
      </c>
    </row>
    <row r="157" spans="1:15" s="1" customFormat="1" ht="39.75" customHeight="1">
      <c r="A157" s="64"/>
      <c r="B157" s="66"/>
      <c r="C157" s="67" t="s">
        <v>243</v>
      </c>
      <c r="D157" s="68"/>
      <c r="E157" s="68"/>
      <c r="F157" s="68"/>
      <c r="G157" s="68"/>
      <c r="H157" s="68"/>
      <c r="I157" s="68"/>
      <c r="J157" s="68"/>
      <c r="K157" s="68"/>
      <c r="L157" s="68"/>
      <c r="M157" s="68"/>
      <c r="N157" s="68"/>
      <c r="O157" s="69"/>
    </row>
    <row r="158" spans="1:15" s="1" customFormat="1" ht="26.25" customHeight="1">
      <c r="A158" s="59" t="s">
        <v>244</v>
      </c>
      <c r="B158" s="82" t="s">
        <v>245</v>
      </c>
      <c r="C158" s="7" t="s">
        <v>118</v>
      </c>
      <c r="D158" s="8" t="s">
        <v>110</v>
      </c>
      <c r="E158" s="7" t="s">
        <v>19</v>
      </c>
      <c r="F158" s="7" t="s">
        <v>43</v>
      </c>
      <c r="G158" s="10">
        <v>0</v>
      </c>
      <c r="H158" s="10">
        <v>2002</v>
      </c>
      <c r="I158" s="10">
        <v>1752</v>
      </c>
      <c r="J158" s="10">
        <v>0</v>
      </c>
      <c r="K158" s="6">
        <v>0</v>
      </c>
      <c r="L158" s="10">
        <f>M158/O158</f>
        <v>3754</v>
      </c>
      <c r="M158" s="10">
        <f>SUM(G158:K158)</f>
        <v>3754</v>
      </c>
      <c r="N158" s="9">
        <v>24</v>
      </c>
      <c r="O158" s="7">
        <v>1</v>
      </c>
    </row>
    <row r="159" spans="1:15" s="1" customFormat="1" ht="19.5" customHeight="1">
      <c r="A159" s="41"/>
      <c r="B159" s="129"/>
      <c r="C159" s="74" t="s">
        <v>246</v>
      </c>
      <c r="D159" s="75"/>
      <c r="E159" s="75"/>
      <c r="F159" s="75"/>
      <c r="G159" s="75"/>
      <c r="H159" s="75"/>
      <c r="I159" s="75"/>
      <c r="J159" s="75"/>
      <c r="K159" s="75"/>
      <c r="L159" s="75"/>
      <c r="M159" s="75"/>
      <c r="N159" s="75"/>
      <c r="O159" s="76"/>
    </row>
    <row r="160" spans="1:15" s="1" customFormat="1" ht="26.25" customHeight="1">
      <c r="A160" s="84" t="s">
        <v>247</v>
      </c>
      <c r="B160" s="72" t="s">
        <v>248</v>
      </c>
      <c r="C160" s="42" t="s">
        <v>118</v>
      </c>
      <c r="D160" s="42" t="s">
        <v>20</v>
      </c>
      <c r="E160" s="42" t="s">
        <v>19</v>
      </c>
      <c r="F160" s="42" t="s">
        <v>43</v>
      </c>
      <c r="G160" s="6">
        <v>0</v>
      </c>
      <c r="H160" s="10">
        <v>2055.6</v>
      </c>
      <c r="I160" s="10">
        <v>2920</v>
      </c>
      <c r="J160" s="10">
        <v>7270</v>
      </c>
      <c r="K160" s="6">
        <v>0</v>
      </c>
      <c r="L160" s="10">
        <f>M160/O160</f>
        <v>4081.8666666666668</v>
      </c>
      <c r="M160" s="10">
        <f>SUM(G160:K160)</f>
        <v>12245.6</v>
      </c>
      <c r="N160" s="42">
        <v>16</v>
      </c>
      <c r="O160" s="42">
        <v>3</v>
      </c>
    </row>
    <row r="161" spans="1:15" s="1" customFormat="1" ht="19.5" customHeight="1">
      <c r="A161" s="85"/>
      <c r="B161" s="86"/>
      <c r="C161" s="74" t="s">
        <v>249</v>
      </c>
      <c r="D161" s="75"/>
      <c r="E161" s="75"/>
      <c r="F161" s="75"/>
      <c r="G161" s="75"/>
      <c r="H161" s="75"/>
      <c r="I161" s="75"/>
      <c r="J161" s="75"/>
      <c r="K161" s="75"/>
      <c r="L161" s="75"/>
      <c r="M161" s="75"/>
      <c r="N161" s="75"/>
      <c r="O161" s="76"/>
    </row>
    <row r="162" spans="1:15" s="1" customFormat="1" ht="26.25" customHeight="1">
      <c r="A162" s="70" t="s">
        <v>250</v>
      </c>
      <c r="B162" s="72" t="s">
        <v>251</v>
      </c>
      <c r="C162" s="7" t="s">
        <v>118</v>
      </c>
      <c r="D162" s="8" t="s">
        <v>20</v>
      </c>
      <c r="E162" s="7" t="s">
        <v>252</v>
      </c>
      <c r="F162" s="7" t="s">
        <v>39</v>
      </c>
      <c r="G162" s="6">
        <v>0</v>
      </c>
      <c r="H162" s="6">
        <v>0</v>
      </c>
      <c r="I162" s="6">
        <v>0</v>
      </c>
      <c r="J162" s="6">
        <v>150</v>
      </c>
      <c r="K162" s="6">
        <v>0</v>
      </c>
      <c r="L162" s="10">
        <f>M162/O162</f>
        <v>50</v>
      </c>
      <c r="M162" s="10">
        <f>SUM(G162:K162)</f>
        <v>150</v>
      </c>
      <c r="N162" s="9">
        <v>6</v>
      </c>
      <c r="O162" s="7">
        <v>3</v>
      </c>
    </row>
    <row r="163" spans="1:15" s="1" customFormat="1" ht="19.5" customHeight="1">
      <c r="A163" s="71"/>
      <c r="B163" s="86"/>
      <c r="C163" s="74" t="s">
        <v>253</v>
      </c>
      <c r="D163" s="75"/>
      <c r="E163" s="75"/>
      <c r="F163" s="75"/>
      <c r="G163" s="75"/>
      <c r="H163" s="75"/>
      <c r="I163" s="75"/>
      <c r="J163" s="75"/>
      <c r="K163" s="75"/>
      <c r="L163" s="75"/>
      <c r="M163" s="75"/>
      <c r="N163" s="75"/>
      <c r="O163" s="76"/>
    </row>
    <row r="164" spans="1:15" s="1" customFormat="1" ht="26.25" customHeight="1">
      <c r="A164" s="70" t="s">
        <v>254</v>
      </c>
      <c r="B164" s="72" t="s">
        <v>255</v>
      </c>
      <c r="C164" s="7" t="s">
        <v>118</v>
      </c>
      <c r="D164" s="8" t="s">
        <v>48</v>
      </c>
      <c r="E164" s="7" t="s">
        <v>19</v>
      </c>
      <c r="F164" s="7" t="s">
        <v>256</v>
      </c>
      <c r="G164" s="6">
        <v>0</v>
      </c>
      <c r="H164" s="6">
        <v>0</v>
      </c>
      <c r="I164" s="6">
        <v>0</v>
      </c>
      <c r="J164" s="6">
        <v>0</v>
      </c>
      <c r="K164" s="6">
        <v>0</v>
      </c>
      <c r="L164" s="10">
        <v>12613.55</v>
      </c>
      <c r="M164" s="10">
        <v>12613.55</v>
      </c>
      <c r="N164" s="9">
        <v>255</v>
      </c>
      <c r="O164" s="7">
        <v>1</v>
      </c>
    </row>
    <row r="165" spans="1:15" s="1" customFormat="1" ht="19.5" customHeight="1">
      <c r="A165" s="71"/>
      <c r="B165" s="86"/>
      <c r="C165" s="74" t="s">
        <v>257</v>
      </c>
      <c r="D165" s="75"/>
      <c r="E165" s="75"/>
      <c r="F165" s="75"/>
      <c r="G165" s="75"/>
      <c r="H165" s="75"/>
      <c r="I165" s="75"/>
      <c r="J165" s="75"/>
      <c r="K165" s="75"/>
      <c r="L165" s="75"/>
      <c r="M165" s="75"/>
      <c r="N165" s="75"/>
      <c r="O165" s="76"/>
    </row>
    <row r="166" spans="1:15" s="1" customFormat="1" ht="26.25" customHeight="1">
      <c r="A166" s="77" t="s">
        <v>254</v>
      </c>
      <c r="B166" s="65" t="s">
        <v>258</v>
      </c>
      <c r="C166" s="11" t="s">
        <v>118</v>
      </c>
      <c r="D166" s="30" t="s">
        <v>48</v>
      </c>
      <c r="E166" s="11" t="s">
        <v>19</v>
      </c>
      <c r="F166" s="3" t="s">
        <v>259</v>
      </c>
      <c r="G166" s="6">
        <v>0</v>
      </c>
      <c r="H166" s="6">
        <v>0</v>
      </c>
      <c r="I166" s="6">
        <v>0</v>
      </c>
      <c r="J166" s="6">
        <v>0</v>
      </c>
      <c r="K166" s="6">
        <v>0</v>
      </c>
      <c r="L166" s="10">
        <v>14211.12</v>
      </c>
      <c r="M166" s="10">
        <v>42633.36</v>
      </c>
      <c r="N166" s="3">
        <v>420</v>
      </c>
      <c r="O166" s="11">
        <v>3</v>
      </c>
    </row>
    <row r="167" spans="1:15" s="1" customFormat="1" ht="20.25" customHeight="1">
      <c r="A167" s="78"/>
      <c r="B167" s="66"/>
      <c r="C167" s="67" t="s">
        <v>260</v>
      </c>
      <c r="D167" s="68"/>
      <c r="E167" s="68"/>
      <c r="F167" s="68"/>
      <c r="G167" s="68"/>
      <c r="H167" s="68"/>
      <c r="I167" s="68"/>
      <c r="J167" s="68"/>
      <c r="K167" s="68"/>
      <c r="L167" s="68"/>
      <c r="M167" s="68"/>
      <c r="N167" s="68"/>
      <c r="O167" s="69"/>
    </row>
    <row r="168" spans="1:15" s="1" customFormat="1" ht="26.25" customHeight="1">
      <c r="A168" s="65" t="s">
        <v>261</v>
      </c>
      <c r="B168" s="65" t="s">
        <v>262</v>
      </c>
      <c r="C168" s="11" t="s">
        <v>118</v>
      </c>
      <c r="D168" s="44" t="s">
        <v>48</v>
      </c>
      <c r="E168" s="11" t="s">
        <v>19</v>
      </c>
      <c r="F168" s="3" t="s">
        <v>256</v>
      </c>
      <c r="G168" s="6">
        <v>0</v>
      </c>
      <c r="H168" s="6">
        <v>0</v>
      </c>
      <c r="I168" s="6">
        <v>0</v>
      </c>
      <c r="J168" s="6">
        <v>0</v>
      </c>
      <c r="K168" s="6">
        <v>0</v>
      </c>
      <c r="L168" s="10">
        <f>M168/O168</f>
        <v>20803.5</v>
      </c>
      <c r="M168" s="10">
        <v>104017.5</v>
      </c>
      <c r="N168" s="3">
        <v>240</v>
      </c>
      <c r="O168" s="11">
        <v>5</v>
      </c>
    </row>
    <row r="169" spans="1:15" s="1" customFormat="1" ht="20.25" customHeight="1">
      <c r="A169" s="66"/>
      <c r="B169" s="66"/>
      <c r="C169" s="67" t="s">
        <v>263</v>
      </c>
      <c r="D169" s="68"/>
      <c r="E169" s="68"/>
      <c r="F169" s="68"/>
      <c r="G169" s="68"/>
      <c r="H169" s="68"/>
      <c r="I169" s="68"/>
      <c r="J169" s="68"/>
      <c r="K169" s="68"/>
      <c r="L169" s="68"/>
      <c r="M169" s="68"/>
      <c r="N169" s="68"/>
      <c r="O169" s="69"/>
    </row>
    <row r="170" spans="1:15" s="1" customFormat="1" ht="26.25" customHeight="1">
      <c r="A170" s="77" t="s">
        <v>264</v>
      </c>
      <c r="B170" s="65" t="s">
        <v>258</v>
      </c>
      <c r="C170" s="11" t="s">
        <v>118</v>
      </c>
      <c r="D170" s="44" t="s">
        <v>48</v>
      </c>
      <c r="E170" s="11" t="s">
        <v>19</v>
      </c>
      <c r="F170" s="3" t="s">
        <v>265</v>
      </c>
      <c r="G170" s="6">
        <v>0</v>
      </c>
      <c r="H170" s="6">
        <v>0</v>
      </c>
      <c r="I170" s="6">
        <v>0</v>
      </c>
      <c r="J170" s="6">
        <v>0</v>
      </c>
      <c r="K170" s="6">
        <v>0</v>
      </c>
      <c r="L170" s="10">
        <f>M170/O170</f>
        <v>10500</v>
      </c>
      <c r="M170" s="10">
        <v>52500</v>
      </c>
      <c r="N170" s="3">
        <v>90</v>
      </c>
      <c r="O170" s="11">
        <v>5</v>
      </c>
    </row>
    <row r="171" spans="1:15" s="1" customFormat="1" ht="20.25" customHeight="1">
      <c r="A171" s="78"/>
      <c r="B171" s="66"/>
      <c r="C171" s="67" t="s">
        <v>266</v>
      </c>
      <c r="D171" s="68"/>
      <c r="E171" s="68"/>
      <c r="F171" s="68"/>
      <c r="G171" s="68"/>
      <c r="H171" s="68"/>
      <c r="I171" s="68"/>
      <c r="J171" s="68"/>
      <c r="K171" s="68"/>
      <c r="L171" s="68"/>
      <c r="M171" s="68"/>
      <c r="N171" s="68"/>
      <c r="O171" s="69"/>
    </row>
    <row r="172" spans="1:15" s="1" customFormat="1" ht="26.25" customHeight="1">
      <c r="A172" s="130" t="s">
        <v>148</v>
      </c>
      <c r="B172" s="131"/>
      <c r="C172" s="131"/>
      <c r="D172" s="131"/>
      <c r="E172" s="131"/>
      <c r="F172" s="132"/>
      <c r="G172" s="133">
        <f>(SUM(G156,G158,G160,G162,G164,G166,G168,G170))</f>
        <v>0</v>
      </c>
      <c r="H172" s="133">
        <f>(SUM(H156,H158,H160,H162,H164,H166,H168,H170))</f>
        <v>6549.6</v>
      </c>
      <c r="I172" s="133">
        <f>(SUM(I156,I158,I160,I162,I164,I166,I168,I170))</f>
        <v>8760</v>
      </c>
      <c r="J172" s="133">
        <f>(SUM(J156,J158,J160,J162,J164,J166,J168,J170))</f>
        <v>7420</v>
      </c>
      <c r="K172" s="133">
        <f>( SUM(K156,K158,K160,K162,K164,K166,K168,K170))</f>
        <v>0</v>
      </c>
      <c r="L172" s="133">
        <f>M172/O172</f>
        <v>10195.391739130435</v>
      </c>
      <c r="M172" s="133">
        <f>(SUM(M156,M158,M160,M162,M164,M166,M168,M170))</f>
        <v>234494.01</v>
      </c>
      <c r="N172" s="134">
        <f>(SUM(N156,N158,N160,N162,N164,N166,N168,N170))</f>
        <v>1073</v>
      </c>
      <c r="O172" s="134">
        <f>( SUM(O156,O158,O160,O162,O164,O166,O168,O170))</f>
        <v>23</v>
      </c>
    </row>
    <row r="173" spans="1:15">
      <c r="A173" s="95" t="s">
        <v>18</v>
      </c>
      <c r="B173" s="95"/>
      <c r="C173" s="95"/>
      <c r="D173" s="95"/>
      <c r="E173" s="95"/>
      <c r="F173" s="95"/>
      <c r="G173" s="95"/>
      <c r="H173" s="95"/>
      <c r="I173" s="95"/>
      <c r="J173" s="95"/>
      <c r="K173" s="95"/>
      <c r="L173" s="95"/>
      <c r="M173" s="95"/>
      <c r="N173" s="95"/>
      <c r="O173" s="95"/>
    </row>
    <row r="174" spans="1:15">
      <c r="M174" s="135"/>
    </row>
  </sheetData>
  <sheetProtection password="C76B" sheet="1" objects="1" scenarios="1"/>
  <mergeCells count="305">
    <mergeCell ref="A170:A171"/>
    <mergeCell ref="B170:B171"/>
    <mergeCell ref="C171:O171"/>
    <mergeCell ref="A172:F172"/>
    <mergeCell ref="A164:A165"/>
    <mergeCell ref="B164:B165"/>
    <mergeCell ref="C165:O165"/>
    <mergeCell ref="A166:A167"/>
    <mergeCell ref="B166:B167"/>
    <mergeCell ref="C167:O167"/>
    <mergeCell ref="A168:A169"/>
    <mergeCell ref="B168:B169"/>
    <mergeCell ref="C169:O169"/>
    <mergeCell ref="A156:A157"/>
    <mergeCell ref="B156:B157"/>
    <mergeCell ref="C157:O157"/>
    <mergeCell ref="B158:B159"/>
    <mergeCell ref="C159:O159"/>
    <mergeCell ref="A160:A161"/>
    <mergeCell ref="B160:B161"/>
    <mergeCell ref="C161:O161"/>
    <mergeCell ref="A162:A163"/>
    <mergeCell ref="B162:B163"/>
    <mergeCell ref="C163:O163"/>
    <mergeCell ref="A153:O153"/>
    <mergeCell ref="A154:A155"/>
    <mergeCell ref="B154:B155"/>
    <mergeCell ref="C154:C155"/>
    <mergeCell ref="D154:D155"/>
    <mergeCell ref="E154:E155"/>
    <mergeCell ref="F154:F155"/>
    <mergeCell ref="G154:M154"/>
    <mergeCell ref="N154:N155"/>
    <mergeCell ref="O154:O155"/>
    <mergeCell ref="A132:F132"/>
    <mergeCell ref="A130:A131"/>
    <mergeCell ref="B130:B131"/>
    <mergeCell ref="C131:O131"/>
    <mergeCell ref="A124:A125"/>
    <mergeCell ref="B124:B125"/>
    <mergeCell ref="C125:O125"/>
    <mergeCell ref="A126:A127"/>
    <mergeCell ref="B126:B127"/>
    <mergeCell ref="C127:O127"/>
    <mergeCell ref="A128:A129"/>
    <mergeCell ref="B128:B129"/>
    <mergeCell ref="C129:O129"/>
    <mergeCell ref="O112:O113"/>
    <mergeCell ref="A118:A119"/>
    <mergeCell ref="B118:B119"/>
    <mergeCell ref="C119:O119"/>
    <mergeCell ref="A120:A121"/>
    <mergeCell ref="B120:B121"/>
    <mergeCell ref="C121:O121"/>
    <mergeCell ref="A122:A123"/>
    <mergeCell ref="B122:B123"/>
    <mergeCell ref="C123:O123"/>
    <mergeCell ref="A96:O96"/>
    <mergeCell ref="A93:A94"/>
    <mergeCell ref="B93:B94"/>
    <mergeCell ref="C94:O94"/>
    <mergeCell ref="A95:F95"/>
    <mergeCell ref="A87:A88"/>
    <mergeCell ref="B87:B88"/>
    <mergeCell ref="C88:O88"/>
    <mergeCell ref="A89:A90"/>
    <mergeCell ref="B89:B90"/>
    <mergeCell ref="C90:O90"/>
    <mergeCell ref="A91:A92"/>
    <mergeCell ref="B91:B92"/>
    <mergeCell ref="C92:O92"/>
    <mergeCell ref="A81:A82"/>
    <mergeCell ref="B81:B82"/>
    <mergeCell ref="C82:O82"/>
    <mergeCell ref="A83:A84"/>
    <mergeCell ref="B83:B84"/>
    <mergeCell ref="C84:O84"/>
    <mergeCell ref="A85:A86"/>
    <mergeCell ref="B85:B86"/>
    <mergeCell ref="C86:O86"/>
    <mergeCell ref="A75:A76"/>
    <mergeCell ref="B75:B76"/>
    <mergeCell ref="C76:O76"/>
    <mergeCell ref="C78:O78"/>
    <mergeCell ref="B79:B80"/>
    <mergeCell ref="C80:O80"/>
    <mergeCell ref="A72:O72"/>
    <mergeCell ref="A73:A74"/>
    <mergeCell ref="B73:B74"/>
    <mergeCell ref="C73:C74"/>
    <mergeCell ref="D73:D74"/>
    <mergeCell ref="E73:E74"/>
    <mergeCell ref="F73:F74"/>
    <mergeCell ref="G73:M73"/>
    <mergeCell ref="N73:N74"/>
    <mergeCell ref="O73:O74"/>
    <mergeCell ref="A55:F55"/>
    <mergeCell ref="A56:O56"/>
    <mergeCell ref="A51:A52"/>
    <mergeCell ref="B51:B52"/>
    <mergeCell ref="C52:O52"/>
    <mergeCell ref="A53:A54"/>
    <mergeCell ref="B53:B54"/>
    <mergeCell ref="C54:O54"/>
    <mergeCell ref="F47:F48"/>
    <mergeCell ref="G47:M47"/>
    <mergeCell ref="N47:N48"/>
    <mergeCell ref="O47:O48"/>
    <mergeCell ref="A49:A50"/>
    <mergeCell ref="B49:B50"/>
    <mergeCell ref="C50:O50"/>
    <mergeCell ref="A47:A48"/>
    <mergeCell ref="B47:B48"/>
    <mergeCell ref="C47:C48"/>
    <mergeCell ref="D47:D48"/>
    <mergeCell ref="E47:E48"/>
    <mergeCell ref="A46:O46"/>
    <mergeCell ref="A2:O2"/>
    <mergeCell ref="A1:O1"/>
    <mergeCell ref="G3:M3"/>
    <mergeCell ref="A3:A4"/>
    <mergeCell ref="B3:B4"/>
    <mergeCell ref="C3:C4"/>
    <mergeCell ref="D3:D4"/>
    <mergeCell ref="E3:E4"/>
    <mergeCell ref="F3:F4"/>
    <mergeCell ref="N3:N4"/>
    <mergeCell ref="O3:O4"/>
    <mergeCell ref="C6:O6"/>
    <mergeCell ref="A10:O10"/>
    <mergeCell ref="A11:A12"/>
    <mergeCell ref="B11:B12"/>
    <mergeCell ref="C11:C12"/>
    <mergeCell ref="D11:D12"/>
    <mergeCell ref="E11:E12"/>
    <mergeCell ref="F11:F12"/>
    <mergeCell ref="G11:M11"/>
    <mergeCell ref="N11:N12"/>
    <mergeCell ref="O11:O12"/>
    <mergeCell ref="A9:F9"/>
    <mergeCell ref="A7:A8"/>
    <mergeCell ref="B7:B8"/>
    <mergeCell ref="C8:O8"/>
    <mergeCell ref="A5:A6"/>
    <mergeCell ref="A13:A14"/>
    <mergeCell ref="B13:B14"/>
    <mergeCell ref="C14:O14"/>
    <mergeCell ref="B5:B6"/>
    <mergeCell ref="A17:A18"/>
    <mergeCell ref="B17:B18"/>
    <mergeCell ref="C18:O18"/>
    <mergeCell ref="A19:F19"/>
    <mergeCell ref="A26:O26"/>
    <mergeCell ref="A15:A16"/>
    <mergeCell ref="B15:B16"/>
    <mergeCell ref="C16:O16"/>
    <mergeCell ref="A25:F25"/>
    <mergeCell ref="A23:A24"/>
    <mergeCell ref="B23:B24"/>
    <mergeCell ref="C24:O24"/>
    <mergeCell ref="A20:O20"/>
    <mergeCell ref="A21:A22"/>
    <mergeCell ref="B21:B22"/>
    <mergeCell ref="C21:C22"/>
    <mergeCell ref="D21:D22"/>
    <mergeCell ref="E21:E22"/>
    <mergeCell ref="F21:F22"/>
    <mergeCell ref="G21:M21"/>
    <mergeCell ref="N21:N22"/>
    <mergeCell ref="O21:O22"/>
    <mergeCell ref="A27:O27"/>
    <mergeCell ref="A28:A29"/>
    <mergeCell ref="B28:B29"/>
    <mergeCell ref="C28:C29"/>
    <mergeCell ref="D28:D29"/>
    <mergeCell ref="E28:E29"/>
    <mergeCell ref="F28:F29"/>
    <mergeCell ref="G28:M28"/>
    <mergeCell ref="N28:N29"/>
    <mergeCell ref="O28:O29"/>
    <mergeCell ref="A42:A43"/>
    <mergeCell ref="B42:B43"/>
    <mergeCell ref="C43:O43"/>
    <mergeCell ref="A44:F44"/>
    <mergeCell ref="A45:O45"/>
    <mergeCell ref="A30:A31"/>
    <mergeCell ref="B30:B31"/>
    <mergeCell ref="C31:O31"/>
    <mergeCell ref="A32:A33"/>
    <mergeCell ref="B32:B33"/>
    <mergeCell ref="C33:O33"/>
    <mergeCell ref="A34:A35"/>
    <mergeCell ref="B34:B35"/>
    <mergeCell ref="C35:O35"/>
    <mergeCell ref="A36:A37"/>
    <mergeCell ref="B36:B37"/>
    <mergeCell ref="C37:O37"/>
    <mergeCell ref="A38:A39"/>
    <mergeCell ref="B38:B39"/>
    <mergeCell ref="C39:O39"/>
    <mergeCell ref="A40:A41"/>
    <mergeCell ref="B40:B41"/>
    <mergeCell ref="C41:O41"/>
    <mergeCell ref="A60:A61"/>
    <mergeCell ref="B60:B61"/>
    <mergeCell ref="C61:O61"/>
    <mergeCell ref="A57:O57"/>
    <mergeCell ref="A58:A59"/>
    <mergeCell ref="B58:B59"/>
    <mergeCell ref="C58:C59"/>
    <mergeCell ref="D58:D59"/>
    <mergeCell ref="E58:E59"/>
    <mergeCell ref="F58:F59"/>
    <mergeCell ref="G58:M58"/>
    <mergeCell ref="N58:N59"/>
    <mergeCell ref="O58:O59"/>
    <mergeCell ref="A70:F70"/>
    <mergeCell ref="A71:O71"/>
    <mergeCell ref="B62:B63"/>
    <mergeCell ref="C63:O63"/>
    <mergeCell ref="A64:A65"/>
    <mergeCell ref="B64:B65"/>
    <mergeCell ref="C65:O65"/>
    <mergeCell ref="A66:A67"/>
    <mergeCell ref="B66:B67"/>
    <mergeCell ref="C67:O67"/>
    <mergeCell ref="A68:A69"/>
    <mergeCell ref="B68:B69"/>
    <mergeCell ref="C69:O69"/>
    <mergeCell ref="A100:A101"/>
    <mergeCell ref="B100:B101"/>
    <mergeCell ref="C101:O101"/>
    <mergeCell ref="B102:B103"/>
    <mergeCell ref="C103:O103"/>
    <mergeCell ref="A104:A105"/>
    <mergeCell ref="B104:B105"/>
    <mergeCell ref="C105:O105"/>
    <mergeCell ref="A97:O97"/>
    <mergeCell ref="A98:A99"/>
    <mergeCell ref="B98:B99"/>
    <mergeCell ref="C98:C99"/>
    <mergeCell ref="D98:D99"/>
    <mergeCell ref="E98:E99"/>
    <mergeCell ref="F98:F99"/>
    <mergeCell ref="G98:M98"/>
    <mergeCell ref="N98:N99"/>
    <mergeCell ref="O98:O99"/>
    <mergeCell ref="A110:F110"/>
    <mergeCell ref="A102:A103"/>
    <mergeCell ref="A173:O173"/>
    <mergeCell ref="A106:A107"/>
    <mergeCell ref="B106:B107"/>
    <mergeCell ref="C107:O107"/>
    <mergeCell ref="A108:A109"/>
    <mergeCell ref="B108:B109"/>
    <mergeCell ref="C109:O109"/>
    <mergeCell ref="A114:A115"/>
    <mergeCell ref="B114:B115"/>
    <mergeCell ref="C115:O115"/>
    <mergeCell ref="A116:A117"/>
    <mergeCell ref="B116:B117"/>
    <mergeCell ref="C117:O117"/>
    <mergeCell ref="A111:O111"/>
    <mergeCell ref="A112:A113"/>
    <mergeCell ref="B112:B113"/>
    <mergeCell ref="C112:C113"/>
    <mergeCell ref="D112:D113"/>
    <mergeCell ref="E112:E113"/>
    <mergeCell ref="F112:F113"/>
    <mergeCell ref="G112:M112"/>
    <mergeCell ref="N112:N113"/>
    <mergeCell ref="A136:A137"/>
    <mergeCell ref="B136:B137"/>
    <mergeCell ref="C137:O137"/>
    <mergeCell ref="B138:B139"/>
    <mergeCell ref="C139:O139"/>
    <mergeCell ref="A140:A141"/>
    <mergeCell ref="B140:B141"/>
    <mergeCell ref="C141:O141"/>
    <mergeCell ref="A133:O133"/>
    <mergeCell ref="A134:A135"/>
    <mergeCell ref="B134:B135"/>
    <mergeCell ref="C134:C135"/>
    <mergeCell ref="D134:D135"/>
    <mergeCell ref="E134:E135"/>
    <mergeCell ref="F134:F135"/>
    <mergeCell ref="G134:M134"/>
    <mergeCell ref="N134:N135"/>
    <mergeCell ref="O134:O135"/>
    <mergeCell ref="A152:F152"/>
    <mergeCell ref="A148:A149"/>
    <mergeCell ref="B148:B149"/>
    <mergeCell ref="C149:O149"/>
    <mergeCell ref="A150:A151"/>
    <mergeCell ref="B150:B151"/>
    <mergeCell ref="C151:O151"/>
    <mergeCell ref="A142:A143"/>
    <mergeCell ref="B142:B143"/>
    <mergeCell ref="C143:O143"/>
    <mergeCell ref="A144:A145"/>
    <mergeCell ref="B144:B145"/>
    <mergeCell ref="C145:O145"/>
    <mergeCell ref="A146:A147"/>
    <mergeCell ref="B146:B147"/>
    <mergeCell ref="C147:O147"/>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2015-02-13T19:44:47Z</dcterms:modified>
</cp:coreProperties>
</file>