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10 TABELAS OUT\"/>
    </mc:Choice>
  </mc:AlternateContent>
  <bookViews>
    <workbookView xWindow="0" yWindow="45" windowWidth="19155" windowHeight="11820"/>
  </bookViews>
  <sheets>
    <sheet name="Plan1" sheetId="1" r:id="rId1"/>
    <sheet name="Plan2" sheetId="2" r:id="rId2"/>
    <sheet name="Plan3" sheetId="3" r:id="rId3"/>
  </sheets>
  <calcPr calcId="152511"/>
</workbook>
</file>

<file path=xl/calcChain.xml><?xml version="1.0" encoding="utf-8"?>
<calcChain xmlns="http://schemas.openxmlformats.org/spreadsheetml/2006/main">
  <c r="N294" i="1" l="1"/>
  <c r="M294" i="1"/>
  <c r="L292" i="1"/>
  <c r="K292" i="1" s="1"/>
  <c r="L290" i="1"/>
  <c r="K290" i="1" s="1"/>
  <c r="L288" i="1"/>
  <c r="L286" i="1"/>
  <c r="K286" i="1"/>
  <c r="L284" i="1"/>
  <c r="L282" i="1"/>
  <c r="K282" i="1" s="1"/>
  <c r="L280" i="1"/>
  <c r="K280" i="1"/>
  <c r="L278" i="1"/>
  <c r="K278" i="1" s="1"/>
  <c r="L276" i="1"/>
  <c r="K276" i="1"/>
  <c r="L274" i="1"/>
  <c r="K274" i="1" s="1"/>
  <c r="L272" i="1"/>
  <c r="K272" i="1"/>
  <c r="L270" i="1"/>
  <c r="K270" i="1" s="1"/>
  <c r="L268" i="1"/>
  <c r="K268" i="1" s="1"/>
  <c r="L266" i="1"/>
  <c r="K266" i="1" s="1"/>
  <c r="L264" i="1"/>
  <c r="L262" i="1"/>
  <c r="K262" i="1" s="1"/>
  <c r="L258" i="1"/>
  <c r="K258" i="1"/>
  <c r="L256" i="1"/>
  <c r="L254" i="1"/>
  <c r="K254" i="1" s="1"/>
  <c r="L252" i="1"/>
  <c r="K252" i="1"/>
  <c r="L250" i="1"/>
  <c r="K250" i="1" s="1"/>
  <c r="L294" i="1" l="1"/>
  <c r="N241" i="1"/>
  <c r="M241" i="1" l="1"/>
  <c r="L239" i="1"/>
  <c r="K239" i="1" s="1"/>
  <c r="L237" i="1"/>
  <c r="K237" i="1" s="1"/>
  <c r="L235" i="1"/>
  <c r="K235" i="1"/>
  <c r="L233" i="1"/>
  <c r="L231" i="1"/>
  <c r="K231" i="1" s="1"/>
  <c r="J229" i="1"/>
  <c r="H229" i="1"/>
  <c r="L229" i="1" s="1"/>
  <c r="K229" i="1" s="1"/>
  <c r="L227" i="1"/>
  <c r="K227" i="1" s="1"/>
  <c r="L225" i="1"/>
  <c r="K225" i="1" s="1"/>
  <c r="L223" i="1"/>
  <c r="K223" i="1" s="1"/>
  <c r="L221" i="1"/>
  <c r="L219" i="1"/>
  <c r="K219" i="1" s="1"/>
  <c r="L217" i="1"/>
  <c r="L241" i="1" l="1"/>
  <c r="K217" i="1"/>
  <c r="N206" i="1"/>
  <c r="M206" i="1"/>
  <c r="L204" i="1"/>
  <c r="L202" i="1"/>
  <c r="K202" i="1" s="1"/>
  <c r="L196" i="1"/>
  <c r="L194" i="1"/>
  <c r="L192" i="1"/>
  <c r="L188" i="1"/>
  <c r="K188" i="1" s="1"/>
  <c r="L186" i="1"/>
  <c r="K186" i="1" s="1"/>
  <c r="L184" i="1"/>
  <c r="L180" i="1"/>
  <c r="K180" i="1" s="1"/>
  <c r="L178" i="1"/>
  <c r="K178" i="1" s="1"/>
  <c r="L206" i="1" l="1"/>
  <c r="K192" i="1"/>
  <c r="N166" i="1" l="1"/>
  <c r="M166" i="1"/>
  <c r="L164" i="1"/>
  <c r="K164" i="1" s="1"/>
  <c r="L162" i="1"/>
  <c r="K162" i="1" s="1"/>
  <c r="L160" i="1"/>
  <c r="K160" i="1" s="1"/>
  <c r="L158" i="1"/>
  <c r="K158" i="1" s="1"/>
  <c r="L156" i="1"/>
  <c r="K156" i="1" s="1"/>
  <c r="L154" i="1"/>
  <c r="K154" i="1" s="1"/>
  <c r="L152" i="1"/>
  <c r="K152" i="1" s="1"/>
  <c r="L148" i="1"/>
  <c r="K148" i="1" s="1"/>
  <c r="L146" i="1"/>
  <c r="L144" i="1"/>
  <c r="K144" i="1" s="1"/>
  <c r="N135" i="1" l="1"/>
  <c r="M135" i="1"/>
  <c r="L133" i="1"/>
  <c r="K133" i="1" s="1"/>
  <c r="L131" i="1"/>
  <c r="K131" i="1" s="1"/>
  <c r="L127" i="1"/>
  <c r="K127" i="1" s="1"/>
  <c r="L125" i="1"/>
  <c r="K125" i="1" s="1"/>
  <c r="L123" i="1"/>
  <c r="K123" i="1" s="1"/>
  <c r="L119" i="1"/>
  <c r="K119" i="1" s="1"/>
  <c r="L117" i="1"/>
  <c r="K117" i="1" s="1"/>
  <c r="L113" i="1"/>
  <c r="K113" i="1" s="1"/>
  <c r="L107" i="1"/>
  <c r="K107" i="1" s="1"/>
  <c r="L105" i="1"/>
  <c r="K105" i="1" s="1"/>
  <c r="L103" i="1"/>
  <c r="K103" i="1" s="1"/>
  <c r="L135" i="1" l="1"/>
  <c r="K97" i="1" l="1"/>
  <c r="J97" i="1" s="1"/>
  <c r="K95" i="1"/>
  <c r="J95" i="1" s="1"/>
  <c r="K93" i="1"/>
  <c r="J93" i="1" s="1"/>
  <c r="K91" i="1"/>
  <c r="J91" i="1" s="1"/>
  <c r="K89" i="1"/>
  <c r="J89" i="1" s="1"/>
  <c r="K87" i="1"/>
  <c r="J87" i="1"/>
  <c r="K85" i="1"/>
  <c r="K83" i="1"/>
  <c r="K81" i="1"/>
  <c r="J81" i="1" s="1"/>
  <c r="K79" i="1"/>
  <c r="J79" i="1" s="1"/>
  <c r="K77" i="1"/>
  <c r="J77" i="1" s="1"/>
  <c r="K75" i="1"/>
  <c r="J75" i="1" s="1"/>
  <c r="K73" i="1"/>
  <c r="J73" i="1" s="1"/>
  <c r="K71" i="1"/>
  <c r="J71" i="1" s="1"/>
  <c r="K61" i="1"/>
  <c r="J61" i="1" s="1"/>
  <c r="M57" i="1" l="1"/>
  <c r="L57" i="1"/>
  <c r="K55" i="1"/>
  <c r="J55" i="1" s="1"/>
  <c r="K53" i="1"/>
  <c r="J53" i="1" s="1"/>
  <c r="K51" i="1"/>
  <c r="J51" i="1" s="1"/>
  <c r="K49" i="1"/>
  <c r="J49" i="1" s="1"/>
  <c r="K47" i="1"/>
  <c r="J47" i="1" s="1"/>
  <c r="K45" i="1"/>
  <c r="J45" i="1" s="1"/>
  <c r="K43" i="1"/>
  <c r="J43" i="1" s="1"/>
  <c r="K57" i="1" l="1"/>
  <c r="M35" i="1" l="1"/>
  <c r="L35" i="1"/>
  <c r="K33" i="1"/>
  <c r="J33" i="1" s="1"/>
  <c r="K31" i="1"/>
  <c r="J31" i="1" s="1"/>
  <c r="K29" i="1"/>
  <c r="J29" i="1" s="1"/>
  <c r="K27" i="1"/>
  <c r="J27" i="1" s="1"/>
  <c r="K25" i="1"/>
  <c r="J25" i="1" s="1"/>
  <c r="K23" i="1"/>
  <c r="J23" i="1" s="1"/>
  <c r="K21" i="1"/>
  <c r="J21" i="1" s="1"/>
  <c r="K19" i="1"/>
  <c r="J19" i="1" s="1"/>
  <c r="K35" i="1" l="1"/>
  <c r="M15" i="1"/>
  <c r="L15" i="1"/>
  <c r="K15" i="1"/>
  <c r="L7" i="1" l="1"/>
  <c r="M7" i="1"/>
  <c r="K7" i="1"/>
</calcChain>
</file>

<file path=xl/sharedStrings.xml><?xml version="1.0" encoding="utf-8"?>
<sst xmlns="http://schemas.openxmlformats.org/spreadsheetml/2006/main" count="1046" uniqueCount="423">
  <si>
    <t>DATA</t>
  </si>
  <si>
    <t>EVENTO</t>
  </si>
  <si>
    <t>FORMA DE
EXECUÇÃO</t>
  </si>
  <si>
    <t>CLIENTELA</t>
  </si>
  <si>
    <t>MINISTRANTE</t>
  </si>
  <si>
    <t>LOCAL</t>
  </si>
  <si>
    <t>C/H</t>
  </si>
  <si>
    <t>TABELA 20 -ATIVIDADES DE CAPACITAÇÃO E APERFEIÇOAMENTO - PÚBLICO INTERNO</t>
  </si>
  <si>
    <t>Qte.
PARTICIPANTES</t>
  </si>
  <si>
    <t>PASSAGENS</t>
  </si>
  <si>
    <t>DIÁRIAS</t>
  </si>
  <si>
    <t>INSCRIÇÃO</t>
  </si>
  <si>
    <t>UNITÁRIO</t>
  </si>
  <si>
    <t>TOTAL</t>
  </si>
  <si>
    <t>T O T A L</t>
  </si>
  <si>
    <r>
      <rPr>
        <b/>
        <sz val="8"/>
        <color theme="1"/>
        <rFont val="Calibri"/>
        <family val="2"/>
        <scheme val="minor"/>
      </rPr>
      <t>FONTE</t>
    </r>
    <r>
      <rPr>
        <sz val="8"/>
        <color theme="1"/>
        <rFont val="Calibri"/>
        <family val="2"/>
        <scheme val="minor"/>
      </rPr>
      <t>: Instituto de Contas - ICON</t>
    </r>
  </si>
  <si>
    <t>Curso de Formação dos Novos AFCE - Etapa 02</t>
  </si>
  <si>
    <t>direta</t>
  </si>
  <si>
    <t>Novos Servidores do TCE</t>
  </si>
  <si>
    <t>Diversos</t>
  </si>
  <si>
    <t>Salas 1 e 2 do ICON</t>
  </si>
  <si>
    <t>Mês: Jan / 2017</t>
  </si>
  <si>
    <t>Alessandro Marcon de Souza, Alessandro Marinho de Albuquerque, Antônio Felipe Oliveira Rodrigues, Celio Hoepers, Cristiano Francis Matos de Macedo, Damiany da Fonseca, Daniel de Brito Moro, Debora Borim da Silva, Edipo Juventino da Siva, Gabriel Vicente Ferreira de Carvalho, Igor Guadagnin, Leandro Ricardo Suchecki Verner,  Maira Luz Gualdino, Marcos Quilante, Marcos Scherer Bastos, Matheus Lapolli Brighenti, Pablo Vinicius Neves Oliveira, Paulo Soto de Miranda, Paulo Vinícius Harada de Oliveira, Rafael Galvão de Souza, Renata Ligocki Pedro e Silvio Bhering Sallum.</t>
  </si>
  <si>
    <t>Treinamento - TCE Virtual IN-20</t>
  </si>
  <si>
    <t>Servidores do TCE</t>
  </si>
  <si>
    <t>Sandro Daros de Luca</t>
  </si>
  <si>
    <t>DIN</t>
  </si>
  <si>
    <t>Capacitação e-SIPROC para servidores do Gabinete do Conselheiro Luiz Roberto Herbst</t>
  </si>
  <si>
    <t>Leonardo Manzoni</t>
  </si>
  <si>
    <t>TCE/SC</t>
  </si>
  <si>
    <t>Eduardo Gonzaga de Oiiveira,.Neimar Paludo, Rose Maria Bento, Fábio Batista, Carlos Alexandre Krinski, Jozélia dos Santos, Mariléia Aparecida Herbst e Leonardo Manzoni.</t>
  </si>
  <si>
    <t>Mês: Fev / 2017</t>
  </si>
  <si>
    <t>Servidores Gab. Cons.
Luiz Roberto Herbst</t>
  </si>
  <si>
    <t>Sandro Daros de Luca, Fabiana Riberiro Borges (SEFAZ) e Inês Marina de Souza (SEFAZ).</t>
  </si>
  <si>
    <t>Mês: Mar / 2017</t>
  </si>
  <si>
    <t>Auditoria no Sitema Previdenciário</t>
  </si>
  <si>
    <t>indireta</t>
  </si>
  <si>
    <t>diversa</t>
  </si>
  <si>
    <t>diversos</t>
  </si>
  <si>
    <t>Brasília, DF</t>
  </si>
  <si>
    <t>Gláucia da Cunha (DAE/COAF) e Odir Gomes R. Neto (DAE/CAOP/DIVI4).</t>
  </si>
  <si>
    <t>8/3 a 10/3</t>
  </si>
  <si>
    <t>29º Semináfio Nacional de Previdência Social</t>
  </si>
  <si>
    <t>Florianópolis, SC</t>
  </si>
  <si>
    <t>Rogério Guilherme de Oliveira (DAP/COAPII/DIVI4), Daison Fabrício Zilli Santos (DMU/CODR/DIVI6), Maximiliano Mazera (DMU/CODR), Alcionei V. de Aguiar (DMU/CODR/DIVI6) e Moisés de O. Barbosa (DMU/CODR/DIVI6).</t>
  </si>
  <si>
    <t>14/3 a 16/3</t>
  </si>
  <si>
    <t>XV Congresso Catarinense de Muncípios</t>
  </si>
  <si>
    <t>Indireta</t>
  </si>
  <si>
    <t>Joinville, SC</t>
  </si>
  <si>
    <t>15/3 a 17/3</t>
  </si>
  <si>
    <t>Gestão Tributária de Contratos e Convênios</t>
  </si>
  <si>
    <t>Thaiz S. Serpa (DAF/CLIC)</t>
  </si>
  <si>
    <t>Seminário sobre Estratégia de Expansão do ODP nos Tribunais de Contas</t>
  </si>
  <si>
    <t>Campo Grande, MS</t>
  </si>
  <si>
    <t>Nilson Zanatto (DGCE/NIE)</t>
  </si>
  <si>
    <t>Projeto Nacional - Licitações Sustentáveis</t>
  </si>
  <si>
    <t>Belo Horizonte, MG</t>
  </si>
  <si>
    <t>Azor El Achkar (DLC/CAJU/DIVI5)</t>
  </si>
  <si>
    <t>27/3 e 28/3</t>
  </si>
  <si>
    <t>Governança e Gestão nos Tribunais de Contas - Reunião Técnica sobre Sistema Channel</t>
  </si>
  <si>
    <t>Brasília/DF</t>
  </si>
  <si>
    <t>Adriana Luz (DPE/CPOI)</t>
  </si>
  <si>
    <t>Rio de Janeiro</t>
  </si>
  <si>
    <r>
      <t xml:space="preserve">Moisés Hoeggen (DMU), Pedro Jorge R. Oliveira (DLC/COSE/DIVI3), Geraldo José Gomes (DLC/CAJU/DIVI6), Ricardo José da Silva (DMU/COPR/DIVI7) e Marcos Alves Monteiro (DMU/CGEM).                </t>
    </r>
    <r>
      <rPr>
        <b/>
        <sz val="9"/>
        <rFont val="Garamond"/>
        <family val="1"/>
      </rPr>
      <t xml:space="preserve"> </t>
    </r>
  </si>
  <si>
    <t>Mês: Abr / 2017</t>
  </si>
  <si>
    <t>3/4 a 28/4</t>
  </si>
  <si>
    <t>Mestrado Profissional em Administração  da UDESC/ESAG</t>
  </si>
  <si>
    <t>iindireta</t>
  </si>
  <si>
    <t>ND</t>
  </si>
  <si>
    <t>Alex Lemos Kravchychyn ( SEG/COAS/DIED) e Gilceia Schmitz M. da Cunha (SEG/CCDP/DICO).</t>
  </si>
  <si>
    <t>Doutorado PPGEGC/UFSC</t>
  </si>
  <si>
    <t>Vanessa dos Santos ( Auditora/SNI-ASS)</t>
  </si>
  <si>
    <t>1ª Reunião Técnica Rede Inducon/2017 - IEGM</t>
  </si>
  <si>
    <t>São Paulo, SP</t>
  </si>
  <si>
    <t>3 e 4/4</t>
  </si>
  <si>
    <t>Encontro sobre uso de informações do LabContas</t>
  </si>
  <si>
    <t>Alexandre Wolniewicz (DGCE/NIE) e Nilsom Zanatto (DGCE/NIE)</t>
  </si>
  <si>
    <t>5/4 a 7/4</t>
  </si>
  <si>
    <t>Comissão de Avaliação do Marco de Medição de Desempenho dos Tribunais de Contas</t>
  </si>
  <si>
    <t>Natal, RN</t>
  </si>
  <si>
    <t>Adriana Luz (DPE/CPOI), Marcelo Brognolli da Costa (GAC/Adircélio MFJ), Marisaura R. dos Santos (GAC/Adircélio MFJ)</t>
  </si>
  <si>
    <t>4 a 7, 11 e 12, 17 a 20, 24 a 27/4</t>
  </si>
  <si>
    <t>Treinamento e-Siproc</t>
  </si>
  <si>
    <t>Direta</t>
  </si>
  <si>
    <t>TCE</t>
  </si>
  <si>
    <t>Lista dos participantes no SIAP.</t>
  </si>
  <si>
    <t>Palmas, TO</t>
  </si>
  <si>
    <t>Renato Costa (Aud/GSS-ASS)</t>
  </si>
  <si>
    <t>27 e 28/4</t>
  </si>
  <si>
    <t>Congresso de Direito Público - Administração e Controle</t>
  </si>
  <si>
    <t>TCSC</t>
  </si>
  <si>
    <t>Reunião Técnica/2017 - IRB</t>
  </si>
  <si>
    <t>Gumercindo Carvalho Machado (GAP/ICOM/DAAD)</t>
  </si>
  <si>
    <t>II Ciclo de Debates sobre Educação (Despesas custeadas pelo MPE/TO)</t>
  </si>
  <si>
    <t>Celso Guerini (DPE/CPRO) e Leonardo Manzoni (DIN/CDMA)</t>
  </si>
  <si>
    <t>Mês: Maio / 2017</t>
  </si>
  <si>
    <t>VII Seminário de Sistemas d eEnsino de Santa Catarina</t>
  </si>
  <si>
    <t>Rio do Sul/SC</t>
  </si>
  <si>
    <t>2/5 a 31/5</t>
  </si>
  <si>
    <t>Doutorado PPGD/UFSC</t>
  </si>
  <si>
    <t>Marco Aurélio Souza da Silva  (Auditor/CMG-ASS)</t>
  </si>
  <si>
    <t>Alex Lemos Kravchychyn ( SEG/COAS/DIED) e Gilceia Schmitz Michelz da Cunha (SEG/CCDP/DICO).</t>
  </si>
  <si>
    <t>Elaboração de orçamentos para obras e serviços de engenharia</t>
  </si>
  <si>
    <t>Pedro Jorge Rocha de Oliveira  (DLC/COSE/DIV 3)</t>
  </si>
  <si>
    <t>Visita técnica ao Centro de Informação Integrada e Inteligência - Suricato</t>
  </si>
  <si>
    <t>Belo Horizonte/MG</t>
  </si>
  <si>
    <t>Nilsom Zanatto (DGCE/NIE)</t>
  </si>
  <si>
    <t>8/5 e 9/5</t>
  </si>
  <si>
    <t>Gestão patrimonial - instrumentos para a gerência de material, almoxarifado e desfazimento de bens móveis</t>
  </si>
  <si>
    <t>Celso Ramires (DAF/COMP) e Jacksom Luiz Ramos (DAF/COMP)</t>
  </si>
  <si>
    <t>8/5 a 12/5</t>
  </si>
  <si>
    <t>Acompanhamento das Metas do Plano Nacional de Educação - PNE</t>
  </si>
  <si>
    <t>Alessandro Marinho de Albuquerque (DIN/CBAD), Renato Costa (Aud/GSS-ASS), Ricardo Cardoso da Silva (DAE/CAOP/DIVI3) e Rosemari Machado (DAE/CAOP/DIVI3).</t>
  </si>
  <si>
    <t>Prezi básico</t>
  </si>
  <si>
    <t>Tricia Mubnari Pereira (DIN/CDMA)</t>
  </si>
  <si>
    <t>Palestra de Encerramento do 1º Curso de Especialização em Controle Público</t>
  </si>
  <si>
    <t>Salomão Ribas Junior e Mário Cesar B. de Moraes</t>
  </si>
  <si>
    <t>22 a 24/05</t>
  </si>
  <si>
    <t>Governança, Controle Público e Gestão de Riscos nas Aquisições</t>
  </si>
  <si>
    <t>Foz de Iguaçu/PR</t>
  </si>
  <si>
    <t>Janaina Teixeira C. de Medeiros (GAP/AUDI) e Luiz Gonzaga de Souza (GAP/AUDI).</t>
  </si>
  <si>
    <t>22 a 31/05 e 01/06</t>
  </si>
  <si>
    <t>QlickView</t>
  </si>
  <si>
    <t>Bruno Oliveira</t>
  </si>
  <si>
    <t>Lista dos participantes no SIAP (pacote de software: treinamento incompany da companhia).</t>
  </si>
  <si>
    <t xml:space="preserve">Estudo sobre a Emancipação dos Municípios de Santa Catarina: </t>
  </si>
  <si>
    <t>Antônio Felipe Oliveira Rodrigues, Edimeia Liliani Schnitzler e Silvio Bhering Sallum</t>
  </si>
  <si>
    <t>Seminário Qualifica: a busca pela excelência na gestão municipal</t>
  </si>
  <si>
    <t>Chapecó/SC</t>
  </si>
  <si>
    <t>Geraldo José Gomes (DLS/CAJU/DIVI 6).</t>
  </si>
  <si>
    <t>Algumas questões controvertidas sobre os Tribunais de Contas</t>
  </si>
  <si>
    <t>Odilon Cavallari de Oliveira - TCU</t>
  </si>
  <si>
    <t>Lista dos participantes no SIAP (Valor da despesa com inscrição para 150 participantes, conforme Memorando Icon nº 036/2017 de 05/04/2017).</t>
  </si>
  <si>
    <t>29/5 a 02/6</t>
  </si>
  <si>
    <t>Gestão de Segurança Institucional</t>
  </si>
  <si>
    <t>Florianópolis/SC</t>
  </si>
  <si>
    <t>Ademar Casanova (GAP/ASMI).</t>
  </si>
  <si>
    <t>29 a 31/05</t>
  </si>
  <si>
    <t>Encontro Técnico Nacional de Auditoria de Obras Públicas - ENAOP/2017</t>
  </si>
  <si>
    <t>Goiania/GO</t>
  </si>
  <si>
    <t>Moacir Biasi (GAC/Herneus/ASGC).</t>
  </si>
  <si>
    <t>30 e 31/05</t>
  </si>
  <si>
    <t>Responsabilização de agentes públicos e privados perante os Tribunais de Contas</t>
  </si>
  <si>
    <t>23º Congresso de Informática e Inovação na Gestão Pública - CONIP</t>
  </si>
  <si>
    <t>São Paulo/SP</t>
  </si>
  <si>
    <t>Edipo Juventino da Silva (DIN/CASU), Sandro Daros de Luca (DIN/CDMA), Tatiana Kair M. da Silva (DIN/CBAD) e Wallace da Silva Pereira (DIN/CDMA).</t>
  </si>
  <si>
    <t>Mês: Junho / 2017</t>
  </si>
  <si>
    <t>01 e 02/6</t>
  </si>
  <si>
    <t>Processo nos Tribunais de Contas: acusação, contraditório, julgamento e recursos.</t>
  </si>
  <si>
    <t>01 e 02/06</t>
  </si>
  <si>
    <t>15º Fórum Brasileiro de Contratação e Gestão Pública</t>
  </si>
  <si>
    <t xml:space="preserve">Caroline de Souza , Marcelo Brognoli da Costa e Juliana Francisconi Cardoso </t>
  </si>
  <si>
    <t>02/6</t>
  </si>
  <si>
    <t>Encontro dos TCs da Região Sul</t>
  </si>
  <si>
    <t>Porto Alegre/RS</t>
  </si>
  <si>
    <t xml:space="preserve">Antonio Felipe O. Rodrigues, Silvio B. Salum e Edimeia L. Schnitzler, palestrantes AFCE/TCSC, no título: "Emancipação dos Municípios de Santa Catarina – Análise Estatística dos Impactos Econômicos na Fragmentação Territorial". </t>
  </si>
  <si>
    <t>01/6 a 30/6</t>
  </si>
  <si>
    <t>08 e 09/6</t>
  </si>
  <si>
    <t>4º Congresso Internacional de Direito Financeiro</t>
  </si>
  <si>
    <t>Fortaleza/CE</t>
  </si>
  <si>
    <t xml:space="preserve">Antonio Felipe Rodrigues, Edimeia Schnitzler e Silvio Salum palestrantes AFCE/TCSC, no título: “O impacto do Fundo de Participação dos Municípios na eficiência dos governos locais de Santa Catarina”. </t>
  </si>
  <si>
    <t>09 a 16/6</t>
  </si>
  <si>
    <t>Excel Avançado</t>
  </si>
  <si>
    <t xml:space="preserve">Junae Ludvig </t>
  </si>
  <si>
    <t xml:space="preserve">TCE Salas 1 e 2 do ICON </t>
  </si>
  <si>
    <t>12 e 13/6</t>
  </si>
  <si>
    <t>Sindicância e Processo Administrativo Disciplinar</t>
  </si>
  <si>
    <t xml:space="preserve">Glaucia Mattjie, Clauton Silva Ruperti, Hamilton Hobus Hoemke, Silvia Letícia Listoni, Ana Paula M. da Costa e Cleiton Wessler </t>
  </si>
  <si>
    <t>14/6</t>
  </si>
  <si>
    <t>Cidadania Ativa Descentralizada</t>
  </si>
  <si>
    <t>Osvaldo Faria de Oliveira (ICON)</t>
  </si>
  <si>
    <t>Itapiranga/SC</t>
  </si>
  <si>
    <t>Valor da passagem à Chapecó  inclui R$218,00 correspondente a duas diárias de locação de veículo popular e combustível pra 400 Km no valor de R$160,00 (gastos com veículo de R$378,00).</t>
  </si>
  <si>
    <t>19 a 26/6</t>
  </si>
  <si>
    <t>Excel Básico</t>
  </si>
  <si>
    <t>20 e 21/6</t>
  </si>
  <si>
    <t>Encontro Internacional de Escolas de Governo</t>
  </si>
  <si>
    <t>Rio de Janeiro/RJ</t>
  </si>
  <si>
    <t xml:space="preserve">Sonia Endler de Oliveira e Luciane Beiro de Souza Machado </t>
  </si>
  <si>
    <t>22/6</t>
  </si>
  <si>
    <t>1º TCE em Debate</t>
  </si>
  <si>
    <t>Auditório</t>
  </si>
  <si>
    <t>23/6</t>
  </si>
  <si>
    <t>II Ciclo de Palestras – TCM de São Paulo</t>
  </si>
  <si>
    <t>D</t>
  </si>
  <si>
    <t xml:space="preserve">Paulo João Bastos e Thais P. de Quadros C. Pinto </t>
  </si>
  <si>
    <t>Apresentação Software PENTAHO</t>
  </si>
  <si>
    <t>Empresa Ambiente Livre, de Curitiba/PR</t>
  </si>
  <si>
    <t>29/6</t>
  </si>
  <si>
    <t>Qualifica: a busca pela excelência na gestão municipal</t>
  </si>
  <si>
    <t>Geraldo José Gomes (DLC/CAJU/DIVI 6), Palestrante convidado.</t>
  </si>
  <si>
    <t xml:space="preserve">Análise Jurídica de Editais de Licitações </t>
  </si>
  <si>
    <t>Felipe Wildi Varela</t>
  </si>
  <si>
    <t>ND = Não disponível (na data)/ PPGEGC = Programa de Pós-graduação em Engenharia e Gestão do Conhecimento</t>
  </si>
  <si>
    <t xml:space="preserve">Fernando Vernalha (VG&amp;P), Maria Aparecida Aiko Ikemura (TCE/MG), Joel de Menezes Niebuhr (Menezes Niebuhr) e Renato Suslik Igor.
Nota:  Despesa com inscrição corresponde a gastos com cachê de palestrante.
</t>
  </si>
  <si>
    <t>Lista de participantes no SIAP.</t>
  </si>
  <si>
    <t>VALOR PASSAGENS</t>
  </si>
  <si>
    <t>VALOR DIÁRIAS</t>
  </si>
  <si>
    <t>COFEE BREAKE</t>
  </si>
  <si>
    <t>VALOR INSCRIÇÃO</t>
  </si>
  <si>
    <t>VALOR
UNITÁRIO</t>
  </si>
  <si>
    <t>VALOR
TOTAL</t>
  </si>
  <si>
    <t>QTDE.
PARTICIPANTES</t>
  </si>
  <si>
    <t xml:space="preserve">C U S T O S </t>
  </si>
  <si>
    <t>Mês: Julho / 2017</t>
  </si>
  <si>
    <t>01/7 a 31/7</t>
  </si>
  <si>
    <t>Marco Aurélio Souza da Silva  (Auditor/CMG-ASS) e Vanessa dos Santos (Auditora/SNI-ASS).</t>
  </si>
  <si>
    <t>04/7</t>
  </si>
  <si>
    <t>2ª Reunião Técnica da Rede - INDICON</t>
  </si>
  <si>
    <t>Celso Guerini (DPE/CPRO), Leonardo Manzoni ( DIN/CDMA) e Najla Saida Fain (DMU/CODR/DIVI 5).</t>
  </si>
  <si>
    <t>07 a 31/7</t>
  </si>
  <si>
    <t>Estatística e Econometria utilizando o software R – Módulo Avançado</t>
  </si>
  <si>
    <t>Prof. Dr. André Alves Portela Santos</t>
  </si>
  <si>
    <t>Alessandro Marcon de Souza (DIN/CDMA), Antonio Felipe Oliveira Rodrigues (DLC/CAJU/DIVI 5), Edimeia Liliani Schnitzler (DMU/COPR/DIVI 8), Evandro José da Silva Prado (DCE/CEST/DIVI 5), Leonardo Manzoni (DIN/CDMA), Rafael Galvão de Souza (DAE/CAOP/DIVI 4)  e Silvio Bhering Sallum (DMU/CGEM/DIVI 3).</t>
  </si>
  <si>
    <t>10 a 14/7</t>
  </si>
  <si>
    <t>Estatística e Econometria utilizando o software R – Módulo Básico</t>
  </si>
  <si>
    <t>10 a 28/7</t>
  </si>
  <si>
    <t>Excel Avançado - Turma 2</t>
  </si>
  <si>
    <t>13 a 14/7</t>
  </si>
  <si>
    <t>Congresso Catarinense de Recursos Humanos 2017</t>
  </si>
  <si>
    <t>Andrea Régis (DGP/CGEP/DREP), Cristiane de Souza Reginatto (DGP/CGEP), Cristiano Reis Mählmann (DGP/CGEP) e Joceline Coelho (DGP/CGEP/DREP).</t>
  </si>
  <si>
    <t>20/7</t>
  </si>
  <si>
    <t>Licicon Café</t>
  </si>
  <si>
    <t>Fernanda Niehues Faustino (DAF/CLIC).</t>
  </si>
  <si>
    <t>21 a 22/7</t>
  </si>
  <si>
    <t>Dimensionamento de Pavimentos Rodoviários e Urbanos</t>
  </si>
  <si>
    <t>Prof. José Leomar Fernandes Júnior, PhD.</t>
  </si>
  <si>
    <t>Felipe Augusto Tavares de Carvalho Sales (DLC/COSE/DIVI 2) e Debora Borim da Silva (DLC/COSE/DIVI 2).</t>
  </si>
  <si>
    <t>24 e 25/7</t>
  </si>
  <si>
    <t>Licitações com Formação e Habilitação de Pregoeiros e Equipe de Apoio</t>
  </si>
  <si>
    <t>São José/SC</t>
  </si>
  <si>
    <t>Christiano Augusto Apocalypse Rodrigues (DAF/CLIC).</t>
  </si>
  <si>
    <t>25 e 26/7</t>
  </si>
  <si>
    <t>Estatuto das Empresas Estatais – Lei Nº 13.303/16</t>
  </si>
  <si>
    <t>AFCE</t>
  </si>
  <si>
    <t>Auditor Federal de Finanças e Controle Marcelo Pontes Vianna</t>
  </si>
  <si>
    <t>25 a 28/7</t>
  </si>
  <si>
    <t>29º Feira Internacional da Indústria Elétrica,Eletrônica,Energia e Iluminação</t>
  </si>
  <si>
    <t>Aldo Hartke (DGPA/CENG).</t>
  </si>
  <si>
    <t>26 a 28/7</t>
  </si>
  <si>
    <t>Workshop - Plano de negócio para gestão de sistemas e serviços públicos de abastecimento de água e esgotamento sanitário concedidos</t>
  </si>
  <si>
    <t>Eng. Luiz Alberto Duarte, Consultoria Notus</t>
  </si>
  <si>
    <t>Rodrigo Duarte Silva (DLC/COSE/DIVI 3).</t>
  </si>
  <si>
    <t>Mês: Agosto / 2017</t>
  </si>
  <si>
    <t>01/8 a 31/8</t>
  </si>
  <si>
    <t>Doutorado UFSC</t>
  </si>
  <si>
    <t>AFC Vanessa dos Santos - 4508920 ( Auditora/SNI-ASS).</t>
  </si>
  <si>
    <t>AFC Alex Lemos Kravchychyn ( SEG/COAS/DIED) e AFC Gilceia Schmitz Michelz da Cunha (SEG/CCDP/DICO).</t>
  </si>
  <si>
    <t>Mestrado Acadêmico em Ciência Jurídica - UNIVALI</t>
  </si>
  <si>
    <t>AFC Ana Sophia Besen Hillesheim (GAC/Julio Cesar Garcia/ASGC).</t>
  </si>
  <si>
    <t>2 a 4/8</t>
  </si>
  <si>
    <t>Seminário Nacional de Estudos Avançados sobre Terceirização na Administração Pública</t>
  </si>
  <si>
    <t>AUC Hilario Noldin Filho - 4505263 (DAF/CINF) e AFC Lúcia Regina Humeres - 4504178  (DAF/CINF/DSOC).</t>
  </si>
  <si>
    <t>3 e 4/8</t>
  </si>
  <si>
    <t>Encontro Nacional do IRB - Região Centro Oeste</t>
  </si>
  <si>
    <t>Palestrante convidado AFC Wallace da Silva Pereira - 4507258 (DIN/CDMA):   "FPE – Fluxo de Processo Eletrônico”.</t>
  </si>
  <si>
    <t>11/8</t>
  </si>
  <si>
    <t>2º Seminário Catarinense de Perícia Contábil</t>
  </si>
  <si>
    <t>AFC Kliwer Schmitt - 4508165 (DAP/COAP I/DIVI 1).</t>
  </si>
  <si>
    <t>15 a 17/8</t>
  </si>
  <si>
    <t>III Encontro Estadual de Gestores Municipais de Convênios e I Seminário Estadual de Arquitetura e Engenharia no Setor Público</t>
  </si>
  <si>
    <t>Palestrante convidado AFC Alysson Mattje (DGPA/CENG): "Controle na gestão contratual e na fscalização do objeto" e AFC Pedro Jorge Rocha de Oliveira - 4504755 (DLC/COSE/DIVI 3): "Tipos de Projetos e seus Conteúdos" e "Elaboração de Orçamento de Obras Públicas".</t>
  </si>
  <si>
    <t>20 a 26/8</t>
  </si>
  <si>
    <t>Inteligência Aplicada ao Controle Externo - Rede InfoContas</t>
  </si>
  <si>
    <t>Cuiabá/MT</t>
  </si>
  <si>
    <t>AFC Alessandro Marinho de Albuquerque - 4511409 (DGCE/NIE).</t>
  </si>
  <si>
    <t>21 a 23/8</t>
  </si>
  <si>
    <t>IV Seminário Brasileiro de Obras Públicas - Gestão de Riscos e Controles nas Contratações de Obras de Obras Públicas</t>
  </si>
  <si>
    <t>AFC Igor Guadagnin - 4511450 (DLC/COSE/DIVI 3) e AFC Matheus Lapolli Brighenti - 4511417 (DLC/COSE/DIVI 3) .</t>
  </si>
  <si>
    <t>22/8</t>
  </si>
  <si>
    <t>Seminário sobre Limpeza Urbana e Destinação Final de Resíduo Sólido</t>
  </si>
  <si>
    <t>Lista dos participantes no SIAP (salas de treinamento do ICON).</t>
  </si>
  <si>
    <t>24/8</t>
  </si>
  <si>
    <t>Workshop - Licitações e Contratos - AMMVI</t>
  </si>
  <si>
    <t>Blumenau/SC</t>
  </si>
  <si>
    <t>AFC Geraldo José Gomes - 4504542 (DLC/CAJU/DIVI 6).</t>
  </si>
  <si>
    <t>29/8</t>
  </si>
  <si>
    <t>Atendenet - Compras</t>
  </si>
  <si>
    <t>IPM Sistemas – Matheus Kolling</t>
  </si>
  <si>
    <t>Atendenet - Julgamento de  Licitações</t>
  </si>
  <si>
    <t>29 e 30/8</t>
  </si>
  <si>
    <t>9ª Seminário Catarinense de Transparência e Controle Social</t>
  </si>
  <si>
    <t>ND.</t>
  </si>
  <si>
    <t>31/8</t>
  </si>
  <si>
    <t>Atendenet - Licitações</t>
  </si>
  <si>
    <t>Seminário de Boas Práticas Aplicadas ao Controle Externo</t>
  </si>
  <si>
    <t>Porto Alegrre/RS</t>
  </si>
  <si>
    <t>AFC Andreza de Morais Machado - 4510410 (GAP/Vice Presidência), AFC Nilsom Zanatto - 4508220 (DGCE/NIE) e AFC Alexandre Wolniewicz - 191337 (DGCE/NIE).</t>
  </si>
  <si>
    <t>31/8 a 01/9</t>
  </si>
  <si>
    <t>Produção de conteúdo jornalístico para diversas mídias</t>
  </si>
  <si>
    <t>Equipe ACOM</t>
  </si>
  <si>
    <t>Prof. Dr. Ângelo Augusto Ribeiro</t>
  </si>
  <si>
    <t>Lista de participantes no SIAP (sala do ICON).</t>
  </si>
  <si>
    <t>ND = Não disponível (na data)/ PPGEGC = Programa de Pós-graduação em Engenharia e Gestão do Conhecimento. AFC = Auditor Fiscal de Controle Externo, AUC =  de Atividades Administrativas e de Controle Externo e TAC = Técnico de Atividades Administrativas e de Controle Externo.</t>
  </si>
  <si>
    <t>Mês: Setembro / 2017</t>
  </si>
  <si>
    <t>01/9 a 30/9</t>
  </si>
  <si>
    <t>Vanessa dos Santos - 4508920 ( Auditora/SNI-ASS).</t>
  </si>
  <si>
    <t xml:space="preserve"> Ana Sophia Besen Hillesheim (GAC/Julio Cesar Garcia/ASGC).</t>
  </si>
  <si>
    <t>11 e 12/9</t>
  </si>
  <si>
    <t>VII Congresso Internacional de Conhecimento e Inovação</t>
  </si>
  <si>
    <t>Foz do Iguaçu/PR</t>
  </si>
  <si>
    <t>12/9</t>
  </si>
  <si>
    <t>1º Reunião Técnica do Grupo de Estudos - IRB</t>
  </si>
  <si>
    <t>Sidney Antonio Tavares Junior - 4508653 ( Grupo de Estudos sobre as exportações e seus impactos nos Estados-membros, decorrente da Lei Complementar nº 87/1996).</t>
  </si>
  <si>
    <t>14 e 15/9</t>
  </si>
  <si>
    <t>Capacitação em Elaboração de Plano de Projeto para Planejamento Estratégico</t>
  </si>
  <si>
    <t>Edna Machado e Rebeca Vieira de Oliveira - G4F</t>
  </si>
  <si>
    <t>Lista dos participantes no SIAP (salas de treinamento do ICON), duas turmas (uma cada dia), hora aula total da capacitação, metade por turma/participante, número de participantes representa a soma das duas turmas.</t>
  </si>
  <si>
    <t>18 e 19/9</t>
  </si>
  <si>
    <t>Programa Unindo Forças - MPSC</t>
  </si>
  <si>
    <t>Blumenau e Rio do Sul/SC</t>
  </si>
  <si>
    <t>Palestrantes convidados: Geraldo José Gomes - 4504542 (DLC/CAJU/DIVI 6) e Vanessa dos Santos - 4508920 (Auditora/SNI-ASS).</t>
  </si>
  <si>
    <t>19/9</t>
  </si>
  <si>
    <t>Workshop: Metodologia de Revisão Tarifária da Concessionária do Serviço de Distribuição de Gás Natural Canalizado no Estado de SC</t>
  </si>
  <si>
    <t>Paulo João Bastos - 4507916 (DCE/CEST).</t>
  </si>
  <si>
    <t>2º TCE EM DEBATE : Judicialização da Saúde</t>
  </si>
  <si>
    <t>interna patrocinada</t>
  </si>
  <si>
    <t>Lenir Santos (Advogada), Marco Antônio Teixeira (Procurador de Justiça do PR – Debatedor) , Ralf Zimmer Júnior – defensor público-geral de Santa Catarina e Paulo Alceu (Jornalista Mediador)</t>
  </si>
  <si>
    <t>Lista de participantes certificados (mínimo de 75% presença) no Siap. Notar que no campo "valor de diárias" conta pagamento de hotel e "passagem aérea" o transporte para os palestrantes.</t>
  </si>
  <si>
    <t>20 a 22/9</t>
  </si>
  <si>
    <t>XXX Contesc (Convenção da Contabilidade do Estado de SC) e 4º Encontro Catarinense de Contadores e Controladores Públicos</t>
  </si>
  <si>
    <t>Balneário Camboriu/SC</t>
  </si>
  <si>
    <t>Alexandre Fonseca (DMU/CGEM/DIVI1), Gissele Souza de Francesco Nunes (DGC/CAAC), Hemerson José Garcia (DMU/CGEM/DIVI1), Ivo Possamai (DCE/CORA/DIVI1), Leocácio Schroeder Giacomello (GAPE/APRE), Lúcia Helena Garcia (DMU/COPR/DIVI9), Luiz Claudio Viana (DCE/CGES/DIVI9), Marcelo da Silva Mafra (DGCE/CGES/DIVI8), Moacir Bandeira Ribeiro (DCE/CEST/DIVI4), Moisés Hoegenn (DMU), Osvaldo Faria de Oliveira (GAP/ICON), Paulo Gustavo Capre (DVE/CEST/DIVI6), Salete Oliveira (DMU/COPR), Sandro Paulo Lopes (DGCE),Sonia Endler de Oliveira (AUDITORA/SNI-ASS) e Thais Schmitz Serpa (DMU/CGEM/DIVI 2).</t>
  </si>
  <si>
    <t>26 e 28/9</t>
  </si>
  <si>
    <t>Curitibanos, Joaçaba e Videira/SC</t>
  </si>
  <si>
    <t>Palestrante convidada: Vanessa dos Santos - 4508920 (Auditora/SNI-ASS).</t>
  </si>
  <si>
    <t>27 a 29/9</t>
  </si>
  <si>
    <t>VIII Encontro Técnico de Educação Profissional dos Tribunais de Contas (Educontas)</t>
  </si>
  <si>
    <t>Salvador/BA</t>
  </si>
  <si>
    <t>Adriane Mara Linsmeyer - 4508041 (GAP/APRE).</t>
  </si>
  <si>
    <t>X Congresso ABAR 2017</t>
  </si>
  <si>
    <t>Paulo Vinícius Harada de Oliveira - 4511298 (DLC/COSE/DIVI 3), Pedro Jorge Rocha de Oliveira - 4504755 ( DLC/COSE/DIVI 3) e Rodrigo Duarte Silva - 4509331 (DLC/COSE/DIVI 3).</t>
  </si>
  <si>
    <t>5º Congresso Brasileiro e Jurídico</t>
  </si>
  <si>
    <t>Vitória/ES</t>
  </si>
  <si>
    <t>Márcia Roberta Graciosa - 4507789 (DAE/CAOP).</t>
  </si>
  <si>
    <t>28 e 29/9</t>
  </si>
  <si>
    <t>13º Fórum Brasileiro de Controle da Administração Pública</t>
  </si>
  <si>
    <t>Rio de janeiro/RJ</t>
  </si>
  <si>
    <t>Rafael Antonio Krebs Reginatto – 4505964 (GAP/AUDI) e Edú Marques Filho – 4507169 (GAP/AUDI).</t>
  </si>
  <si>
    <t>Vanessa dos Santos - 4508920 ( Auditora/SNI-ASS), servidora teve artigo aprovado para apresentação no evento com o título "Universidade Corporativa na Administração Pública: uma análise de percepção dos alunos quanto à contribuição de um curso de especialização em controle público".</t>
  </si>
  <si>
    <t>Mês: Outubro / 2017</t>
  </si>
  <si>
    <t>01/10 a 30/10</t>
  </si>
  <si>
    <t>Doutorado UFSC PPG em Engenharia e Gestão do Conhecimento</t>
  </si>
  <si>
    <t>AFC Vanessa dos Santos - 4508920 ( Auditora/SNI-ASS). Disciplinas cursadas com as respectivas cargas horária não informadas. Área de Concentração em Desenvolvimento Humano e Gestão.</t>
  </si>
  <si>
    <t>Doutorado UFSC PPG em Direito</t>
  </si>
  <si>
    <t>AFC Marco Aurelio Souza da Silva - 4510607 (Auditor/CMG-ASS). Disciplinas cursadas com as respectivas cargas horária não informadas. Área de Concentração em Direito, Política e Sociedade.</t>
  </si>
  <si>
    <t>Mestrado Acadêmico  UNIVALI em Ciência Jurídica</t>
  </si>
  <si>
    <t>AFC Ana Sophia Besen Hillesheim - 4510011 (GAC/Julio Cesar Garcia/ASGC). Mestranda cursa disciplinas de Governança Transnacional e Sustentabilidade (obrigatória) e Teoria Política (Obrigatória) conforme documentos em posse do ICON. O campo "Valor da Inscrição" contém a participação da verba de capacitação a mestranda.</t>
  </si>
  <si>
    <t>Mestrado Acadêmico  ESAG em Administração</t>
  </si>
  <si>
    <t>AFC Alex Lemos Kravchychyn - 4510615 (EG/COAS/DIED). Mestrando em  disciplina de Orientação de Dissertação com carga horária indefinida. O campo "Valor da Inscrição" contém o valor do contrato  (TCE e ESAG) por vaga patrocinada, com vencimento quadrimestral e alocada ao mês em curso, dotação de recursos da ação de capacitação.</t>
  </si>
  <si>
    <t>AFC Juliana Francisconi Cardoso - 4507940 (GAC/Adircelio M F Junior/ASGC). Mestranda cursa disciplinas de Teoria Administrativas e Organizacionais (obrigatória), Estatística (obrigatória), Tópicos Especiais em Gestão Pública e Coprodução (Controle, Accountability e Coprodução) conforme documentos em posse do ICON (carga horária total 60 horas por disciplina no semestre, alocado para o mês). O campo "Valor da Inscrição" contém o valor do contrato  (TCE e ESAG) por vaga patrocinada, com vencimento quadrimestral e alocada ao mês em curso, dotação de recursos da ação de capacitação.</t>
  </si>
  <si>
    <t>AFC Thaisy Maria Assing - 4509471 (DMU/CGEM/DIVI 2). Mestranda cursa disciplinas de Teoria Administrativas e Organizacionais (obrigatória) e Estatística (obrigatória) que, conforme documentos em posse do ICON (carga horária total 60 horas por disciplina no semestre, alocado para o mês). O campo "Valor da Inscrição" contém o valor do contrato  (TCE e ESAG) por vaga patrocinada, com vencimento quadrimestral e alocada ao mês em curso, dotação de recursos da ação de capacitação.</t>
  </si>
  <si>
    <t xml:space="preserve">02 a 06, 09 a 11 e 16 e 17/10 </t>
  </si>
  <si>
    <t>Administração de Banco de Dados MS SQL Server</t>
  </si>
  <si>
    <t>Servidores na área de MS SQL Server</t>
  </si>
  <si>
    <t>Rafael Almir Quisinski ProWay Informática Ltda.</t>
  </si>
  <si>
    <t>AFCs Cristiano Francis Matos de Macedo  - 4511310 (DIN/CBAD), Daniel de Brito Moro – 4511301 (DIN/CBAD), James Luciani – 4506359 (DIN/CBAD), e Tatiana Kair Medeiros da Silva – 4507797 (DIN/CBAD).</t>
  </si>
  <si>
    <t>05/10</t>
  </si>
  <si>
    <t>Paineis de Encerramento do IX Congresso Brasileiro de Direito Urbanístico</t>
  </si>
  <si>
    <t xml:space="preserve"> Auditório TCE Florianópolis/SC</t>
  </si>
  <si>
    <t>Lista de participantes incristos no SIAP (foram certificados 52 participantes com frequência suficiente).</t>
  </si>
  <si>
    <t>06 e 07/10</t>
  </si>
  <si>
    <t>Orçamento de Obras Rodoviárias e Pavimentação Urbana com o novo Sicro</t>
  </si>
  <si>
    <t>AFCs Débora Borim da Silva- 4511336 ( DLC/COSE/DIVI 2), Gabriel Vicente F. de Carvalho - 4511492 (DLC/COSE/DIVI 2), Marivalda May M. Steiner- 4508181 (DLC/COSE/DIVI 2), Marcos Scherer Bastos - 4511433 (DLC/COSE/DIVI 2) e Rodrigo Luz Gloria - 4510127 (DLC/COSE/DIVI 2) .</t>
  </si>
  <si>
    <t>09/10</t>
  </si>
  <si>
    <t>VII Seminário do Fórum Regional de Educação Infantil da Grde Fpolis e I Encontro dos Fóruns Regionais de Ed. Infantil de Sta Catarina</t>
  </si>
  <si>
    <t>Biguaçu/SC</t>
  </si>
  <si>
    <t>Palestrante e participante: AFC Renato Costa - 4509242 (Auditor/GSS-ASS), Coordenador do Grupo de Trabalho de Apoio à Fiscalização em Educação do TCE/SC).</t>
  </si>
  <si>
    <t>16 a 19 e 23 a 25/10</t>
  </si>
  <si>
    <t>Técnicas Redacionais e Redação Oficial</t>
  </si>
  <si>
    <t>Servidores e membros do Tribunal de Contas</t>
  </si>
  <si>
    <t>Priscylla Alves Campos</t>
  </si>
  <si>
    <t>Salas do ICON Florianópolis/SC</t>
  </si>
  <si>
    <t>Currículo resumido da palestrante:  Bacharel em Letras Vernáculas,  Mestrado em Letras e Língüística e Doutora+A1:N42do em Literatura e Cultura, todas pela Universidade Federal da Bahia – UFBA. Lista de inscritos no SIAP (certificados 32 participantes).</t>
  </si>
  <si>
    <t>17 a 19/10</t>
  </si>
  <si>
    <t>Grupo de Procedimentos de Auditoria de Limpeza Urbana e Destinação Final de Resíduos Sólidos</t>
  </si>
  <si>
    <t>Palestrante convidado: AFC Alysson Mattje - 4508025 ( DGPA/CENG).</t>
  </si>
  <si>
    <t xml:space="preserve">III Congresso Internacional de Controle e Políticas Públicas </t>
  </si>
  <si>
    <t>Curitiba/PR</t>
  </si>
  <si>
    <t xml:space="preserve">AFC Azor El Achkar (DLC/CAJU/DIVI 5), AFC Celso Guerini (DPE/CPRO), Assessor Especial Leocádio S. Giacomello (GAP/APRE) e Analista Legislativo Marcos Graf César (GAP/APRE). Nota: Valor de passagens corresponde ao combustível com o veiculo próprio do TCE (Hilux/Placa QHD-2256). Diárias do motorista (2,5) na importância de R$1.700,00 somada ao campo "diárias" não informado como participante do evento.
Nota: Paralelamento ocorreu no evento a 3º Reunião da Rede Nacional de Indicadores (Indicon) e Capacitação das Normas Brasileiras de Auditoria do Setor Público (NBASP).
</t>
  </si>
  <si>
    <t>17 a 21/10</t>
  </si>
  <si>
    <t>XXVII Congresso Brasileiro de Biblioteconomia, Documentação e Ciência da Informação</t>
  </si>
  <si>
    <t>Fortaleza, CE</t>
  </si>
  <si>
    <t>AFCE Silvia Maria B. Volpato, chefe da Biblioteca Nereu Correa.</t>
  </si>
  <si>
    <t>19/10</t>
  </si>
  <si>
    <t>Visita Técnica ao TCE Paraná</t>
  </si>
  <si>
    <t>AFCs TCSC</t>
  </si>
  <si>
    <t>AFCs Alessandro Marcon de Souza - 4511476 (DIN/CDMA), Francisco Luiz Ferreira Filho - 4504917 (SEG), Kliwer Schmitt - 4508165 (DAP/COAP I/DIVI 1), Pablo Vinicius Neves Oliveira - 4511425 (DIN/CDMA) e Wilson Dotta - 4507568 (DDR/CREC). Nota: Valor de passagens corresponde ao combustível com o veiculo próprio do TCE (placas MEI1136). Diária do motorista de R$760,00 somada ao campo diárias.</t>
  </si>
  <si>
    <t>19 a 20/10</t>
  </si>
  <si>
    <t>Encontro Estadual dos Conselhos Municipais de Educação do Estado de Sta Catarina</t>
  </si>
  <si>
    <t>Xanxere/SC</t>
  </si>
  <si>
    <t>AFC Renato Costa (Auditor/GSS-ASS). Nota: Valor de passagens corresponde ao combustível com o veiculo próprio do TCE (Pajero/QHR-9758). Diária do motorista de R$760,00 somada ao campo diárias.</t>
  </si>
  <si>
    <t>Congresso Brasileiro de Gestão Tributária na Administração Pública</t>
  </si>
  <si>
    <t>AFCE Dejair Cesar Tavares (DAF/CONT) e AFC Hemerson José Garcia (DMU/CGEM/DIVI 1)</t>
  </si>
  <si>
    <t>23 e 24/10</t>
  </si>
  <si>
    <t>Gestão de Ouvidoria Pública e Controle de Qualidade – Ênfase na Nova Lei dos Direitos dos Usuários dos Serviços Públicos</t>
  </si>
  <si>
    <t>AFC João Sérgio Santana  - 4505107 (GAP/OUVI).</t>
  </si>
  <si>
    <t>23 a 25/10</t>
  </si>
  <si>
    <t>Reunião Câmara Técnica de Normas Contábeis e de Demonstrativos Fiscais da Federação</t>
  </si>
  <si>
    <t>AFCs Edésia Furlan - 4506855 (DCG/CAAC) e Gissele Souza de Franceschi Nunes - 4509366 (DCG/CAAC).</t>
  </si>
  <si>
    <t>25/10</t>
  </si>
  <si>
    <t>Palestra Dia do Servidor</t>
  </si>
  <si>
    <t>Servidores TCE</t>
  </si>
  <si>
    <t>Dr. Luiz Alberto Silveira</t>
  </si>
  <si>
    <t xml:space="preserve"> Auditório Azul TCE Florianópolis/SC</t>
  </si>
  <si>
    <t>NA</t>
  </si>
  <si>
    <t>Médico oncologista, Embaixador no Brasil do Médicos sem Fronteiras, uma das maiores e mais conceituadas organizações não governamentais de ajuda humanitária do mundo. É escritor e neste mês lançou seu mais novo livro, Escolha ser feliz. Foi Secretário da Saúde de Florianópolis e Secretário Adjunto da Saúde do Estado de Santa Catarina. Seu compromisso motivacional com os pacientes portadores de câncer o levou a ser palestrante para empresas e comunidades, sempre com o objetivo de buscar o bem-estar físico, mental e social da população. É autor de livros técnicos em Oncologia e também de obras onde fala sobre suas experiências ao longo dos anos.</t>
  </si>
  <si>
    <t>25 e 26/10</t>
  </si>
  <si>
    <t>11º Seminário Nacional  Ouvidores e Ouvidorias – Ouvidorias: instâncias para o exercício da cidadania</t>
  </si>
  <si>
    <t>Moisés de Oliveira Barbosa - 4505522 (DMU/CODR/DIVI 6) e Paulo César Salum - 4505336 (GAP/OUVI).</t>
  </si>
  <si>
    <t>25 a 27/10</t>
  </si>
  <si>
    <t>Capacitação, formação e atualização de gestores e fiscais de contratos</t>
  </si>
  <si>
    <t>AFC Tatiana Custódio  - 4508475 (DLC/COSE/DIVI 3).</t>
  </si>
  <si>
    <t>27 a 29/10</t>
  </si>
  <si>
    <t xml:space="preserve">Procedimentos para Processo Disciplinar </t>
  </si>
  <si>
    <t>AFCs</t>
  </si>
  <si>
    <t xml:space="preserve">Procurador do Estado Loreno Weissheimer, Mestre em Direito, Professor da Univali
</t>
  </si>
  <si>
    <t>Lista de presentes no  SIAP (Constam 15 certificados).</t>
  </si>
  <si>
    <t>31/10 e 01/11</t>
  </si>
  <si>
    <t>Boas Práticas de Governança Corporativa para Gestores e Líderes da Administração Pública</t>
  </si>
  <si>
    <t>AFC Thais Schmitz Serpa - 4510550 (DAF/CONT).</t>
  </si>
  <si>
    <r>
      <rPr>
        <b/>
        <u/>
        <sz val="9"/>
        <rFont val="Garamond"/>
        <family val="1"/>
      </rPr>
      <t>Nota técnica</t>
    </r>
    <r>
      <rPr>
        <b/>
        <sz val="9"/>
        <rFont val="Garamond"/>
        <family val="1"/>
      </rPr>
      <t>: Os valores lançados na tabela acima são exclusivamente aqueles relacionados a dotação de recursos da ação de capacitação no centro de custos respectivo a este ICON. Abreviaturas: AFC = Auditor Fiscal de Controle Externo, AUC =  de Atividades Administrativas e de Controle Externo e TAC = Técnico de Atividades Administrativas e de Controle Externo. “ND” = Não disponível / “NA” = Não aplicável.</t>
    </r>
  </si>
  <si>
    <t>COFFEE BREAKE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</si>
</sst>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F800]dddd\,\ mmmm\ dd\,\ yyyy"/>
    <numFmt numFmtId="165" formatCode="&quot;R$&quot;\ #,##0.00;[Red]&quot;R$&quot;\ #,##0.00"/>
    <numFmt numFmtId="166" formatCode="d/m;@"/>
    <numFmt numFmtId="167" formatCode="&quot;R$&quot;\ #,##0.00"/>
    <numFmt numFmtId="168" formatCode="#,##0_ ;\-#,##0\ "/>
    <numFmt numFmtId="169" formatCode="#,##0;[Red]#,##0"/>
  </numFmts>
  <fonts count="18"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sz val="9"/>
      <name val="Arial"/>
      <family val="2"/>
    </font>
    <font>
      <b/>
      <sz val="8"/>
      <color theme="1"/>
      <name val="Calibri"/>
      <family val="2"/>
      <scheme val="minor"/>
    </font>
    <font>
      <sz val="9"/>
      <name val="Garamond"/>
      <family val="1"/>
    </font>
    <font>
      <b/>
      <sz val="9"/>
      <name val="Garamond"/>
      <family val="1"/>
    </font>
    <font>
      <sz val="11"/>
      <color theme="1"/>
      <name val="Garamond"/>
      <family val="1"/>
    </font>
    <font>
      <b/>
      <sz val="8"/>
      <name val="Garamond"/>
      <family val="1"/>
    </font>
    <font>
      <sz val="11"/>
      <color theme="1"/>
      <name val="Calibri"/>
      <family val="2"/>
      <scheme val="minor"/>
    </font>
    <font>
      <b/>
      <sz val="9"/>
      <color theme="1"/>
      <name val="Garamond"/>
      <family val="1"/>
    </font>
    <font>
      <b/>
      <sz val="11"/>
      <color theme="1"/>
      <name val="Garamond"/>
      <family val="1"/>
    </font>
    <font>
      <b/>
      <u/>
      <sz val="9"/>
      <name val="Garamond"/>
      <family val="1"/>
    </font>
    <font>
      <b/>
      <sz val="10"/>
      <color theme="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3" fontId="13" fillId="0" borderId="0" applyFont="0" applyFill="0" applyBorder="0" applyAlignment="0" applyProtection="0"/>
  </cellStyleXfs>
  <cellXfs count="131">
    <xf numFmtId="0" fontId="0" fillId="0" borderId="0" xfId="0"/>
    <xf numFmtId="0" fontId="0" fillId="3" borderId="0" xfId="0" applyFill="1" applyBorder="1"/>
    <xf numFmtId="0" fontId="3"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5"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65" fontId="0" fillId="3" borderId="0" xfId="0" applyNumberFormat="1" applyFill="1" applyBorder="1"/>
    <xf numFmtId="0" fontId="11" fillId="3"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 fontId="9" fillId="0" borderId="1" xfId="0" applyNumberFormat="1" applyFont="1" applyFill="1" applyBorder="1" applyAlignment="1">
      <alignment horizontal="center" vertical="center" wrapText="1"/>
    </xf>
    <xf numFmtId="43" fontId="0" fillId="3" borderId="0" xfId="1" applyFont="1" applyFill="1" applyBorder="1"/>
    <xf numFmtId="43" fontId="6" fillId="6" borderId="1" xfId="1" applyFont="1" applyFill="1" applyBorder="1" applyAlignment="1">
      <alignment horizontal="center" vertical="center" wrapText="1"/>
    </xf>
    <xf numFmtId="168" fontId="6" fillId="6" borderId="1" xfId="1"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65" fontId="14" fillId="6" borderId="1" xfId="0" applyNumberFormat="1" applyFont="1" applyFill="1" applyBorder="1" applyAlignment="1">
      <alignment horizontal="center" vertical="center" wrapText="1"/>
    </xf>
    <xf numFmtId="1" fontId="14" fillId="6" borderId="1" xfId="0" applyNumberFormat="1" applyFont="1" applyFill="1" applyBorder="1" applyAlignment="1">
      <alignment horizontal="center" vertical="center" wrapText="1"/>
    </xf>
    <xf numFmtId="0" fontId="0" fillId="3" borderId="0" xfId="0" applyFont="1" applyFill="1" applyBorder="1"/>
    <xf numFmtId="167" fontId="9" fillId="0" borderId="1" xfId="0" applyNumberFormat="1" applyFont="1" applyFill="1" applyBorder="1" applyAlignment="1">
      <alignment horizontal="center" vertical="center" wrapText="1"/>
    </xf>
    <xf numFmtId="169" fontId="14" fillId="6"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5" fillId="0" borderId="0" xfId="0" applyFont="1" applyBorder="1" applyAlignment="1">
      <alignment horizontal="left" vertical="center"/>
    </xf>
    <xf numFmtId="0" fontId="14" fillId="6" borderId="6"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5" xfId="0" applyFont="1" applyFill="1" applyBorder="1" applyAlignment="1">
      <alignment horizontal="center" vertical="center"/>
    </xf>
    <xf numFmtId="0" fontId="2" fillId="2" borderId="0" xfId="0" applyFont="1" applyFill="1" applyBorder="1" applyAlignment="1">
      <alignment horizontal="center" vertical="center"/>
    </xf>
    <xf numFmtId="49"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65" fontId="12" fillId="5" borderId="1" xfId="0" applyNumberFormat="1" applyFont="1" applyFill="1" applyBorder="1" applyAlignment="1">
      <alignment horizontal="center" vertical="center" wrapText="1"/>
    </xf>
    <xf numFmtId="1" fontId="12" fillId="5" borderId="1" xfId="0" applyNumberFormat="1" applyFont="1" applyFill="1" applyBorder="1" applyAlignment="1">
      <alignment horizontal="center" vertical="center"/>
    </xf>
    <xf numFmtId="49" fontId="9" fillId="3" borderId="4"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16" fontId="9" fillId="3" borderId="4"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66" fontId="9" fillId="3" borderId="4" xfId="0" applyNumberFormat="1" applyFont="1" applyFill="1" applyBorder="1" applyAlignment="1">
      <alignment horizontal="center" vertical="center" wrapText="1"/>
    </xf>
    <xf numFmtId="166" fontId="9" fillId="3" borderId="2"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5" borderId="6" xfId="0"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2" fillId="2" borderId="3" xfId="0" applyFont="1" applyFill="1" applyBorder="1" applyAlignment="1">
      <alignment horizontal="center" vertical="center"/>
    </xf>
    <xf numFmtId="0" fontId="1" fillId="4" borderId="0" xfId="0" applyFont="1" applyFill="1" applyBorder="1" applyAlignment="1">
      <alignment horizontal="center" vertical="center"/>
    </xf>
    <xf numFmtId="14" fontId="9" fillId="3" borderId="4"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5" xfId="0" applyFont="1" applyFill="1" applyBorder="1" applyAlignment="1">
      <alignment vertical="center" wrapText="1"/>
    </xf>
    <xf numFmtId="0" fontId="9" fillId="0" borderId="1"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65"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49"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vertical="center"/>
    </xf>
    <xf numFmtId="0" fontId="10" fillId="0" borderId="3" xfId="0" applyFont="1" applyFill="1" applyBorder="1" applyAlignment="1">
      <alignment vertical="center"/>
    </xf>
    <xf numFmtId="0" fontId="10" fillId="0" borderId="5" xfId="0" applyFont="1" applyFill="1" applyBorder="1" applyAlignment="1">
      <alignment vertical="center"/>
    </xf>
    <xf numFmtId="167"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5" xfId="0" applyFont="1" applyFill="1" applyBorder="1" applyAlignment="1">
      <alignment horizontal="center" vertical="center"/>
    </xf>
    <xf numFmtId="165" fontId="17" fillId="6"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xf>
    <xf numFmtId="0" fontId="5" fillId="0" borderId="7" xfId="0" applyFont="1" applyBorder="1" applyAlignment="1">
      <alignment horizontal="left"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6"/>
  <sheetViews>
    <sheetView tabSelected="1" topLeftCell="A289" zoomScale="90" zoomScaleNormal="90" workbookViewId="0">
      <selection activeCell="D302" sqref="D302"/>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7.5703125" customWidth="1"/>
    <col min="15" max="15" width="11.28515625" bestFit="1" customWidth="1"/>
  </cols>
  <sheetData>
    <row r="1" spans="1:13" ht="30" customHeight="1" x14ac:dyDescent="0.25">
      <c r="A1" s="93" t="s">
        <v>7</v>
      </c>
      <c r="B1" s="93"/>
      <c r="C1" s="93"/>
      <c r="D1" s="93"/>
      <c r="E1" s="93"/>
      <c r="F1" s="93"/>
      <c r="G1" s="93"/>
      <c r="H1" s="93"/>
      <c r="I1" s="93"/>
      <c r="J1" s="93"/>
      <c r="K1" s="93"/>
      <c r="L1" s="93"/>
      <c r="M1" s="93"/>
    </row>
    <row r="2" spans="1:13" s="1" customFormat="1" ht="21.75" customHeight="1" x14ac:dyDescent="0.25">
      <c r="A2" s="92" t="s">
        <v>21</v>
      </c>
      <c r="B2" s="92"/>
      <c r="C2" s="92"/>
      <c r="D2" s="92"/>
      <c r="E2" s="92"/>
      <c r="F2" s="92"/>
      <c r="G2" s="92"/>
      <c r="H2" s="92"/>
      <c r="I2" s="92"/>
      <c r="J2" s="92"/>
      <c r="K2" s="92"/>
      <c r="L2" s="92"/>
      <c r="M2" s="92"/>
    </row>
    <row r="3" spans="1:13" s="1" customFormat="1" ht="21.75" customHeight="1" x14ac:dyDescent="0.25">
      <c r="A3" s="83" t="s">
        <v>0</v>
      </c>
      <c r="B3" s="84" t="s">
        <v>1</v>
      </c>
      <c r="C3" s="85" t="s">
        <v>2</v>
      </c>
      <c r="D3" s="83" t="s">
        <v>3</v>
      </c>
      <c r="E3" s="83" t="s">
        <v>4</v>
      </c>
      <c r="F3" s="83" t="s">
        <v>5</v>
      </c>
      <c r="G3" s="86"/>
      <c r="H3" s="86"/>
      <c r="I3" s="86"/>
      <c r="J3" s="86"/>
      <c r="K3" s="86"/>
      <c r="L3" s="83" t="s">
        <v>6</v>
      </c>
      <c r="M3" s="87" t="s">
        <v>8</v>
      </c>
    </row>
    <row r="4" spans="1:13" s="1" customFormat="1" ht="23.25" customHeight="1" x14ac:dyDescent="0.25">
      <c r="A4" s="83"/>
      <c r="B4" s="84"/>
      <c r="C4" s="85"/>
      <c r="D4" s="83"/>
      <c r="E4" s="83"/>
      <c r="F4" s="83"/>
      <c r="G4" s="2" t="s">
        <v>9</v>
      </c>
      <c r="H4" s="2" t="s">
        <v>10</v>
      </c>
      <c r="I4" s="2" t="s">
        <v>11</v>
      </c>
      <c r="J4" s="2" t="s">
        <v>12</v>
      </c>
      <c r="K4" s="2" t="s">
        <v>13</v>
      </c>
      <c r="L4" s="83"/>
      <c r="M4" s="87"/>
    </row>
    <row r="5" spans="1:13" s="1" customFormat="1" ht="24.75" customHeight="1" x14ac:dyDescent="0.25">
      <c r="A5" s="88">
        <v>42766.208333333336</v>
      </c>
      <c r="B5" s="90" t="s">
        <v>16</v>
      </c>
      <c r="C5" s="3" t="s">
        <v>17</v>
      </c>
      <c r="D5" s="4" t="s">
        <v>18</v>
      </c>
      <c r="E5" s="4" t="s">
        <v>19</v>
      </c>
      <c r="F5" s="3" t="s">
        <v>20</v>
      </c>
      <c r="G5" s="5"/>
      <c r="H5" s="5"/>
      <c r="I5" s="5"/>
      <c r="J5" s="6"/>
      <c r="K5" s="6">
        <v>0</v>
      </c>
      <c r="L5" s="7">
        <v>146</v>
      </c>
      <c r="M5" s="8">
        <v>22</v>
      </c>
    </row>
    <row r="6" spans="1:13" s="1" customFormat="1" ht="46.5" customHeight="1" x14ac:dyDescent="0.25">
      <c r="A6" s="89"/>
      <c r="B6" s="91"/>
      <c r="C6" s="72" t="s">
        <v>22</v>
      </c>
      <c r="D6" s="73"/>
      <c r="E6" s="73"/>
      <c r="F6" s="73"/>
      <c r="G6" s="73"/>
      <c r="H6" s="73"/>
      <c r="I6" s="73"/>
      <c r="J6" s="73"/>
      <c r="K6" s="73"/>
      <c r="L6" s="73"/>
      <c r="M6" s="74"/>
    </row>
    <row r="7" spans="1:13" ht="24.95" customHeight="1" x14ac:dyDescent="0.25">
      <c r="A7" s="75" t="s">
        <v>14</v>
      </c>
      <c r="B7" s="76"/>
      <c r="C7" s="76"/>
      <c r="D7" s="76"/>
      <c r="E7" s="76"/>
      <c r="F7" s="76"/>
      <c r="G7" s="76"/>
      <c r="H7" s="76"/>
      <c r="I7" s="76"/>
      <c r="J7" s="77"/>
      <c r="K7" s="9">
        <f>SUM(K5)</f>
        <v>0</v>
      </c>
      <c r="L7" s="10">
        <f t="shared" ref="L7:M7" si="0">SUM(L5)</f>
        <v>146</v>
      </c>
      <c r="M7" s="10">
        <f t="shared" si="0"/>
        <v>22</v>
      </c>
    </row>
    <row r="8" spans="1:13" s="1" customFormat="1" ht="21.75" customHeight="1" x14ac:dyDescent="0.25">
      <c r="A8" s="92" t="s">
        <v>31</v>
      </c>
      <c r="B8" s="92"/>
      <c r="C8" s="92"/>
      <c r="D8" s="92"/>
      <c r="E8" s="92"/>
      <c r="F8" s="92"/>
      <c r="G8" s="92"/>
      <c r="H8" s="92"/>
      <c r="I8" s="92"/>
      <c r="J8" s="92"/>
      <c r="K8" s="92"/>
      <c r="L8" s="92"/>
      <c r="M8" s="92"/>
    </row>
    <row r="9" spans="1:13" s="1" customFormat="1" ht="21.75" customHeight="1" x14ac:dyDescent="0.25">
      <c r="A9" s="83" t="s">
        <v>0</v>
      </c>
      <c r="B9" s="84" t="s">
        <v>1</v>
      </c>
      <c r="C9" s="85" t="s">
        <v>2</v>
      </c>
      <c r="D9" s="83" t="s">
        <v>3</v>
      </c>
      <c r="E9" s="83" t="s">
        <v>4</v>
      </c>
      <c r="F9" s="83" t="s">
        <v>5</v>
      </c>
      <c r="G9" s="86"/>
      <c r="H9" s="86"/>
      <c r="I9" s="86"/>
      <c r="J9" s="86"/>
      <c r="K9" s="86"/>
      <c r="L9" s="83" t="s">
        <v>6</v>
      </c>
      <c r="M9" s="87" t="s">
        <v>8</v>
      </c>
    </row>
    <row r="10" spans="1:13" s="1" customFormat="1" ht="23.25" customHeight="1" x14ac:dyDescent="0.25">
      <c r="A10" s="83"/>
      <c r="B10" s="84"/>
      <c r="C10" s="85"/>
      <c r="D10" s="83"/>
      <c r="E10" s="83"/>
      <c r="F10" s="83"/>
      <c r="G10" s="11" t="s">
        <v>9</v>
      </c>
      <c r="H10" s="11" t="s">
        <v>10</v>
      </c>
      <c r="I10" s="11" t="s">
        <v>11</v>
      </c>
      <c r="J10" s="11" t="s">
        <v>12</v>
      </c>
      <c r="K10" s="11" t="s">
        <v>13</v>
      </c>
      <c r="L10" s="83"/>
      <c r="M10" s="87"/>
    </row>
    <row r="11" spans="1:13" s="1" customFormat="1" ht="25.5" customHeight="1" x14ac:dyDescent="0.25">
      <c r="A11" s="88">
        <v>42769</v>
      </c>
      <c r="B11" s="90" t="s">
        <v>23</v>
      </c>
      <c r="C11" s="3" t="s">
        <v>17</v>
      </c>
      <c r="D11" s="4" t="s">
        <v>24</v>
      </c>
      <c r="E11" s="4" t="s">
        <v>25</v>
      </c>
      <c r="F11" s="3" t="s">
        <v>26</v>
      </c>
      <c r="G11" s="5">
        <v>0</v>
      </c>
      <c r="H11" s="5">
        <v>0</v>
      </c>
      <c r="I11" s="5">
        <v>0</v>
      </c>
      <c r="J11" s="6">
        <v>0</v>
      </c>
      <c r="K11" s="6">
        <v>0</v>
      </c>
      <c r="L11" s="7">
        <v>3</v>
      </c>
      <c r="M11" s="8">
        <v>2</v>
      </c>
    </row>
    <row r="12" spans="1:13" s="1" customFormat="1" ht="26.25" customHeight="1" x14ac:dyDescent="0.25">
      <c r="A12" s="89"/>
      <c r="B12" s="91"/>
      <c r="C12" s="72" t="s">
        <v>33</v>
      </c>
      <c r="D12" s="73"/>
      <c r="E12" s="73"/>
      <c r="F12" s="73"/>
      <c r="G12" s="73"/>
      <c r="H12" s="73"/>
      <c r="I12" s="73"/>
      <c r="J12" s="73"/>
      <c r="K12" s="73"/>
      <c r="L12" s="73"/>
      <c r="M12" s="74"/>
    </row>
    <row r="13" spans="1:13" s="1" customFormat="1" ht="27.75" customHeight="1" x14ac:dyDescent="0.25">
      <c r="A13" s="88">
        <v>42773</v>
      </c>
      <c r="B13" s="90" t="s">
        <v>27</v>
      </c>
      <c r="C13" s="3" t="s">
        <v>17</v>
      </c>
      <c r="D13" s="3" t="s">
        <v>32</v>
      </c>
      <c r="E13" s="4" t="s">
        <v>28</v>
      </c>
      <c r="F13" s="3" t="s">
        <v>29</v>
      </c>
      <c r="G13" s="5">
        <v>0</v>
      </c>
      <c r="H13" s="5">
        <v>0</v>
      </c>
      <c r="I13" s="5">
        <v>0</v>
      </c>
      <c r="J13" s="6">
        <v>0</v>
      </c>
      <c r="K13" s="6">
        <v>0</v>
      </c>
      <c r="L13" s="7">
        <v>3</v>
      </c>
      <c r="M13" s="8">
        <v>7</v>
      </c>
    </row>
    <row r="14" spans="1:13" s="1" customFormat="1" ht="27" customHeight="1" x14ac:dyDescent="0.25">
      <c r="A14" s="89"/>
      <c r="B14" s="91"/>
      <c r="C14" s="72" t="s">
        <v>30</v>
      </c>
      <c r="D14" s="73"/>
      <c r="E14" s="73"/>
      <c r="F14" s="73"/>
      <c r="G14" s="73"/>
      <c r="H14" s="73"/>
      <c r="I14" s="73"/>
      <c r="J14" s="73"/>
      <c r="K14" s="73"/>
      <c r="L14" s="73"/>
      <c r="M14" s="74"/>
    </row>
    <row r="15" spans="1:13" ht="24.95" customHeight="1" x14ac:dyDescent="0.25">
      <c r="A15" s="75" t="s">
        <v>14</v>
      </c>
      <c r="B15" s="76"/>
      <c r="C15" s="76"/>
      <c r="D15" s="76"/>
      <c r="E15" s="76"/>
      <c r="F15" s="76"/>
      <c r="G15" s="76"/>
      <c r="H15" s="76"/>
      <c r="I15" s="76"/>
      <c r="J15" s="77"/>
      <c r="K15" s="9">
        <f>SUM(K14)</f>
        <v>0</v>
      </c>
      <c r="L15" s="10">
        <f>SUM(L13,L11)</f>
        <v>6</v>
      </c>
      <c r="M15" s="10">
        <f>SUM(M13,M11)</f>
        <v>9</v>
      </c>
    </row>
    <row r="16" spans="1:13" s="1" customFormat="1" ht="21.75" customHeight="1" x14ac:dyDescent="0.25">
      <c r="A16" s="92" t="s">
        <v>34</v>
      </c>
      <c r="B16" s="92"/>
      <c r="C16" s="92"/>
      <c r="D16" s="92"/>
      <c r="E16" s="92"/>
      <c r="F16" s="92"/>
      <c r="G16" s="92"/>
      <c r="H16" s="92"/>
      <c r="I16" s="92"/>
      <c r="J16" s="92"/>
      <c r="K16" s="92"/>
      <c r="L16" s="92"/>
      <c r="M16" s="92"/>
    </row>
    <row r="17" spans="1:13" s="1" customFormat="1" ht="21.75" customHeight="1" x14ac:dyDescent="0.25">
      <c r="A17" s="83" t="s">
        <v>0</v>
      </c>
      <c r="B17" s="84" t="s">
        <v>1</v>
      </c>
      <c r="C17" s="85" t="s">
        <v>2</v>
      </c>
      <c r="D17" s="83" t="s">
        <v>3</v>
      </c>
      <c r="E17" s="83" t="s">
        <v>4</v>
      </c>
      <c r="F17" s="83" t="s">
        <v>5</v>
      </c>
      <c r="G17" s="86"/>
      <c r="H17" s="86"/>
      <c r="I17" s="86"/>
      <c r="J17" s="86"/>
      <c r="K17" s="86"/>
      <c r="L17" s="83" t="s">
        <v>6</v>
      </c>
      <c r="M17" s="87" t="s">
        <v>8</v>
      </c>
    </row>
    <row r="18" spans="1:13" s="1" customFormat="1" ht="23.25" customHeight="1" x14ac:dyDescent="0.25">
      <c r="A18" s="83"/>
      <c r="B18" s="84"/>
      <c r="C18" s="85"/>
      <c r="D18" s="83"/>
      <c r="E18" s="83"/>
      <c r="F18" s="83"/>
      <c r="G18" s="12" t="s">
        <v>9</v>
      </c>
      <c r="H18" s="12" t="s">
        <v>10</v>
      </c>
      <c r="I18" s="12" t="s">
        <v>11</v>
      </c>
      <c r="J18" s="12" t="s">
        <v>12</v>
      </c>
      <c r="K18" s="12" t="s">
        <v>13</v>
      </c>
      <c r="L18" s="83"/>
      <c r="M18" s="87"/>
    </row>
    <row r="19" spans="1:13" s="1" customFormat="1" ht="27.75" customHeight="1" x14ac:dyDescent="0.25">
      <c r="A19" s="88">
        <v>42801</v>
      </c>
      <c r="B19" s="90" t="s">
        <v>35</v>
      </c>
      <c r="C19" s="3" t="s">
        <v>36</v>
      </c>
      <c r="D19" s="4" t="s">
        <v>37</v>
      </c>
      <c r="E19" s="4" t="s">
        <v>38</v>
      </c>
      <c r="F19" s="3" t="s">
        <v>39</v>
      </c>
      <c r="G19" s="5">
        <v>3061.4</v>
      </c>
      <c r="H19" s="5">
        <v>1752</v>
      </c>
      <c r="I19" s="5">
        <v>0</v>
      </c>
      <c r="J19" s="6">
        <f>+K19/M19</f>
        <v>2406.6999999999998</v>
      </c>
      <c r="K19" s="6">
        <f>+SUM(G19:I19)</f>
        <v>4813.3999999999996</v>
      </c>
      <c r="L19" s="7">
        <v>8</v>
      </c>
      <c r="M19" s="8">
        <v>2</v>
      </c>
    </row>
    <row r="20" spans="1:13" s="1" customFormat="1" ht="27.75" customHeight="1" x14ac:dyDescent="0.25">
      <c r="A20" s="89"/>
      <c r="B20" s="91"/>
      <c r="C20" s="72" t="s">
        <v>40</v>
      </c>
      <c r="D20" s="73"/>
      <c r="E20" s="73"/>
      <c r="F20" s="73"/>
      <c r="G20" s="73"/>
      <c r="H20" s="73"/>
      <c r="I20" s="73"/>
      <c r="J20" s="73"/>
      <c r="K20" s="73"/>
      <c r="L20" s="73"/>
      <c r="M20" s="74"/>
    </row>
    <row r="21" spans="1:13" s="1" customFormat="1" ht="27" customHeight="1" x14ac:dyDescent="0.25">
      <c r="A21" s="88" t="s">
        <v>41</v>
      </c>
      <c r="B21" s="90" t="s">
        <v>42</v>
      </c>
      <c r="C21" s="3" t="s">
        <v>36</v>
      </c>
      <c r="D21" s="4" t="s">
        <v>37</v>
      </c>
      <c r="E21" s="4" t="s">
        <v>38</v>
      </c>
      <c r="F21" s="3" t="s">
        <v>43</v>
      </c>
      <c r="G21" s="5">
        <v>0</v>
      </c>
      <c r="H21" s="5">
        <v>0</v>
      </c>
      <c r="I21" s="5">
        <v>3175</v>
      </c>
      <c r="J21" s="6">
        <f>+K21/M21</f>
        <v>635</v>
      </c>
      <c r="K21" s="6">
        <f>+SUM(G21:I21)</f>
        <v>3175</v>
      </c>
      <c r="L21" s="7">
        <v>20</v>
      </c>
      <c r="M21" s="8">
        <v>5</v>
      </c>
    </row>
    <row r="22" spans="1:13" s="1" customFormat="1" ht="32.25" customHeight="1" x14ac:dyDescent="0.25">
      <c r="A22" s="89"/>
      <c r="B22" s="91"/>
      <c r="C22" s="72" t="s">
        <v>44</v>
      </c>
      <c r="D22" s="73"/>
      <c r="E22" s="73"/>
      <c r="F22" s="73"/>
      <c r="G22" s="73"/>
      <c r="H22" s="73"/>
      <c r="I22" s="73"/>
      <c r="J22" s="73"/>
      <c r="K22" s="73"/>
      <c r="L22" s="73"/>
      <c r="M22" s="74"/>
    </row>
    <row r="23" spans="1:13" s="1" customFormat="1" ht="27.75" customHeight="1" x14ac:dyDescent="0.25">
      <c r="A23" s="88" t="s">
        <v>45</v>
      </c>
      <c r="B23" s="90" t="s">
        <v>46</v>
      </c>
      <c r="C23" s="3" t="s">
        <v>47</v>
      </c>
      <c r="D23" s="4" t="s">
        <v>38</v>
      </c>
      <c r="E23" s="4" t="s">
        <v>19</v>
      </c>
      <c r="F23" s="3" t="s">
        <v>48</v>
      </c>
      <c r="G23" s="5">
        <v>0</v>
      </c>
      <c r="H23" s="5">
        <v>1683</v>
      </c>
      <c r="I23" s="5">
        <v>0</v>
      </c>
      <c r="J23" s="6">
        <f>+K23/M23</f>
        <v>336.6</v>
      </c>
      <c r="K23" s="6">
        <f>+SUM(G23:I23)</f>
        <v>1683</v>
      </c>
      <c r="L23" s="7">
        <v>10</v>
      </c>
      <c r="M23" s="8">
        <v>5</v>
      </c>
    </row>
    <row r="24" spans="1:13" s="1" customFormat="1" ht="31.5" customHeight="1" x14ac:dyDescent="0.25">
      <c r="A24" s="89"/>
      <c r="B24" s="91"/>
      <c r="C24" s="72" t="s">
        <v>63</v>
      </c>
      <c r="D24" s="73"/>
      <c r="E24" s="73"/>
      <c r="F24" s="73"/>
      <c r="G24" s="73"/>
      <c r="H24" s="73"/>
      <c r="I24" s="73"/>
      <c r="J24" s="73"/>
      <c r="K24" s="73"/>
      <c r="L24" s="73"/>
      <c r="M24" s="74"/>
    </row>
    <row r="25" spans="1:13" s="1" customFormat="1" ht="28.5" customHeight="1" x14ac:dyDescent="0.25">
      <c r="A25" s="88" t="s">
        <v>49</v>
      </c>
      <c r="B25" s="90" t="s">
        <v>50</v>
      </c>
      <c r="C25" s="3" t="s">
        <v>47</v>
      </c>
      <c r="D25" s="4" t="s">
        <v>38</v>
      </c>
      <c r="E25" s="4" t="s">
        <v>19</v>
      </c>
      <c r="F25" s="3" t="s">
        <v>43</v>
      </c>
      <c r="G25" s="5">
        <v>0</v>
      </c>
      <c r="H25" s="5">
        <v>0</v>
      </c>
      <c r="I25" s="5">
        <v>2400</v>
      </c>
      <c r="J25" s="6">
        <f>+K25/M25</f>
        <v>2400</v>
      </c>
      <c r="K25" s="6">
        <f>+G25+H25+I25</f>
        <v>2400</v>
      </c>
      <c r="L25" s="7">
        <v>24</v>
      </c>
      <c r="M25" s="8">
        <v>1</v>
      </c>
    </row>
    <row r="26" spans="1:13" s="1" customFormat="1" ht="21" customHeight="1" x14ac:dyDescent="0.25">
      <c r="A26" s="89"/>
      <c r="B26" s="91"/>
      <c r="C26" s="72" t="s">
        <v>51</v>
      </c>
      <c r="D26" s="73"/>
      <c r="E26" s="73"/>
      <c r="F26" s="73"/>
      <c r="G26" s="73"/>
      <c r="H26" s="73"/>
      <c r="I26" s="73"/>
      <c r="J26" s="73"/>
      <c r="K26" s="73"/>
      <c r="L26" s="73"/>
      <c r="M26" s="74"/>
    </row>
    <row r="27" spans="1:13" s="1" customFormat="1" ht="31.5" customHeight="1" x14ac:dyDescent="0.25">
      <c r="A27" s="88">
        <v>42815</v>
      </c>
      <c r="B27" s="90" t="s">
        <v>52</v>
      </c>
      <c r="C27" s="3" t="s">
        <v>47</v>
      </c>
      <c r="D27" s="4" t="s">
        <v>38</v>
      </c>
      <c r="E27" s="4" t="s">
        <v>19</v>
      </c>
      <c r="F27" s="3" t="s">
        <v>53</v>
      </c>
      <c r="G27" s="5">
        <v>1214.4000000000001</v>
      </c>
      <c r="H27" s="5">
        <v>876</v>
      </c>
      <c r="I27" s="5">
        <v>0</v>
      </c>
      <c r="J27" s="6">
        <f>+K27/M27</f>
        <v>2090.4</v>
      </c>
      <c r="K27" s="6">
        <f>+G27+H27+I27</f>
        <v>2090.4</v>
      </c>
      <c r="L27" s="7">
        <v>4</v>
      </c>
      <c r="M27" s="8">
        <v>1</v>
      </c>
    </row>
    <row r="28" spans="1:13" s="1" customFormat="1" ht="28.5" customHeight="1" x14ac:dyDescent="0.25">
      <c r="A28" s="89"/>
      <c r="B28" s="91"/>
      <c r="C28" s="72" t="s">
        <v>54</v>
      </c>
      <c r="D28" s="73"/>
      <c r="E28" s="73"/>
      <c r="F28" s="73"/>
      <c r="G28" s="73"/>
      <c r="H28" s="73"/>
      <c r="I28" s="73"/>
      <c r="J28" s="73"/>
      <c r="K28" s="73"/>
      <c r="L28" s="73"/>
      <c r="M28" s="74"/>
    </row>
    <row r="29" spans="1:13" s="1" customFormat="1" ht="34.5" customHeight="1" x14ac:dyDescent="0.25">
      <c r="A29" s="88">
        <v>42821</v>
      </c>
      <c r="B29" s="90" t="s">
        <v>55</v>
      </c>
      <c r="C29" s="3" t="s">
        <v>47</v>
      </c>
      <c r="D29" s="4" t="s">
        <v>38</v>
      </c>
      <c r="E29" s="4" t="s">
        <v>19</v>
      </c>
      <c r="F29" s="3" t="s">
        <v>56</v>
      </c>
      <c r="G29" s="5">
        <v>1896.4</v>
      </c>
      <c r="H29" s="5">
        <v>1168</v>
      </c>
      <c r="I29" s="5">
        <v>0</v>
      </c>
      <c r="J29" s="6">
        <f>+K29/M29</f>
        <v>3064.4</v>
      </c>
      <c r="K29" s="6">
        <f>+G29+H29+I29</f>
        <v>3064.4</v>
      </c>
      <c r="L29" s="7">
        <v>8</v>
      </c>
      <c r="M29" s="8">
        <v>1</v>
      </c>
    </row>
    <row r="30" spans="1:13" s="1" customFormat="1" ht="29.25" customHeight="1" x14ac:dyDescent="0.25">
      <c r="A30" s="89"/>
      <c r="B30" s="91"/>
      <c r="C30" s="72" t="s">
        <v>57</v>
      </c>
      <c r="D30" s="73"/>
      <c r="E30" s="73"/>
      <c r="F30" s="73"/>
      <c r="G30" s="73"/>
      <c r="H30" s="73"/>
      <c r="I30" s="73"/>
      <c r="J30" s="73"/>
      <c r="K30" s="73"/>
      <c r="L30" s="73"/>
      <c r="M30" s="74"/>
    </row>
    <row r="31" spans="1:13" s="1" customFormat="1" ht="32.25" customHeight="1" x14ac:dyDescent="0.25">
      <c r="A31" s="88" t="s">
        <v>58</v>
      </c>
      <c r="B31" s="90" t="s">
        <v>59</v>
      </c>
      <c r="C31" s="3" t="s">
        <v>47</v>
      </c>
      <c r="D31" s="4" t="s">
        <v>38</v>
      </c>
      <c r="E31" s="4" t="s">
        <v>19</v>
      </c>
      <c r="F31" s="3" t="s">
        <v>60</v>
      </c>
      <c r="G31" s="5">
        <v>1293.5999999999999</v>
      </c>
      <c r="H31" s="5">
        <v>1168</v>
      </c>
      <c r="I31" s="5">
        <v>0</v>
      </c>
      <c r="J31" s="6">
        <f>+K31/M31</f>
        <v>2461.6</v>
      </c>
      <c r="K31" s="6">
        <f>+G31+H31+I31</f>
        <v>2461.6</v>
      </c>
      <c r="L31" s="7">
        <v>9.5</v>
      </c>
      <c r="M31" s="8">
        <v>1</v>
      </c>
    </row>
    <row r="32" spans="1:13" s="1" customFormat="1" ht="33" customHeight="1" x14ac:dyDescent="0.25">
      <c r="A32" s="89"/>
      <c r="B32" s="91"/>
      <c r="C32" s="72" t="s">
        <v>61</v>
      </c>
      <c r="D32" s="73"/>
      <c r="E32" s="73"/>
      <c r="F32" s="73"/>
      <c r="G32" s="73"/>
      <c r="H32" s="73"/>
      <c r="I32" s="73"/>
      <c r="J32" s="73"/>
      <c r="K32" s="73"/>
      <c r="L32" s="73"/>
      <c r="M32" s="74"/>
    </row>
    <row r="33" spans="1:13" s="1" customFormat="1" ht="42.75" customHeight="1" x14ac:dyDescent="0.25">
      <c r="A33" s="88">
        <v>42822</v>
      </c>
      <c r="B33" s="90" t="s">
        <v>52</v>
      </c>
      <c r="C33" s="3" t="s">
        <v>47</v>
      </c>
      <c r="D33" s="4" t="s">
        <v>38</v>
      </c>
      <c r="E33" s="4" t="s">
        <v>19</v>
      </c>
      <c r="F33" s="3" t="s">
        <v>62</v>
      </c>
      <c r="G33" s="5">
        <v>638</v>
      </c>
      <c r="H33" s="5">
        <v>584</v>
      </c>
      <c r="I33" s="5">
        <v>0</v>
      </c>
      <c r="J33" s="6">
        <f>+K33/M33</f>
        <v>1222</v>
      </c>
      <c r="K33" s="6">
        <f>+G33+H33+I33</f>
        <v>1222</v>
      </c>
      <c r="L33" s="7">
        <v>3.5</v>
      </c>
      <c r="M33" s="8">
        <v>1</v>
      </c>
    </row>
    <row r="34" spans="1:13" s="1" customFormat="1" ht="29.25" customHeight="1" x14ac:dyDescent="0.25">
      <c r="A34" s="89"/>
      <c r="B34" s="91"/>
      <c r="C34" s="72" t="s">
        <v>54</v>
      </c>
      <c r="D34" s="73"/>
      <c r="E34" s="73"/>
      <c r="F34" s="73"/>
      <c r="G34" s="73"/>
      <c r="H34" s="73"/>
      <c r="I34" s="73"/>
      <c r="J34" s="73"/>
      <c r="K34" s="73"/>
      <c r="L34" s="73"/>
      <c r="M34" s="74"/>
    </row>
    <row r="35" spans="1:13" s="1" customFormat="1" ht="27.75" customHeight="1" x14ac:dyDescent="0.25">
      <c r="A35" s="75" t="s">
        <v>14</v>
      </c>
      <c r="B35" s="76"/>
      <c r="C35" s="76"/>
      <c r="D35" s="76"/>
      <c r="E35" s="76"/>
      <c r="F35" s="76"/>
      <c r="G35" s="76"/>
      <c r="H35" s="76"/>
      <c r="I35" s="76"/>
      <c r="J35" s="77"/>
      <c r="K35" s="9">
        <f>+SUM(K19:K33)</f>
        <v>20909.8</v>
      </c>
      <c r="L35" s="10">
        <f>+SUM(L19:L33)</f>
        <v>87</v>
      </c>
      <c r="M35" s="10">
        <f>+SUM(M19:M33)</f>
        <v>17</v>
      </c>
    </row>
    <row r="36" spans="1:13" s="1" customFormat="1" ht="21.75" customHeight="1" x14ac:dyDescent="0.25">
      <c r="A36" s="92" t="s">
        <v>64</v>
      </c>
      <c r="B36" s="92"/>
      <c r="C36" s="92"/>
      <c r="D36" s="92"/>
      <c r="E36" s="92"/>
      <c r="F36" s="92"/>
      <c r="G36" s="92"/>
      <c r="H36" s="92"/>
      <c r="I36" s="92"/>
      <c r="J36" s="92"/>
      <c r="K36" s="92"/>
      <c r="L36" s="92"/>
      <c r="M36" s="92"/>
    </row>
    <row r="37" spans="1:13" s="1" customFormat="1" ht="21.75" customHeight="1" x14ac:dyDescent="0.25">
      <c r="A37" s="83" t="s">
        <v>0</v>
      </c>
      <c r="B37" s="84" t="s">
        <v>1</v>
      </c>
      <c r="C37" s="85" t="s">
        <v>2</v>
      </c>
      <c r="D37" s="83" t="s">
        <v>3</v>
      </c>
      <c r="E37" s="83" t="s">
        <v>4</v>
      </c>
      <c r="F37" s="83" t="s">
        <v>5</v>
      </c>
      <c r="G37" s="86"/>
      <c r="H37" s="86"/>
      <c r="I37" s="86"/>
      <c r="J37" s="86"/>
      <c r="K37" s="86"/>
      <c r="L37" s="83" t="s">
        <v>6</v>
      </c>
      <c r="M37" s="87" t="s">
        <v>8</v>
      </c>
    </row>
    <row r="38" spans="1:13" s="1" customFormat="1" ht="23.25" customHeight="1" x14ac:dyDescent="0.25">
      <c r="A38" s="83"/>
      <c r="B38" s="84"/>
      <c r="C38" s="85"/>
      <c r="D38" s="83"/>
      <c r="E38" s="83"/>
      <c r="F38" s="83"/>
      <c r="G38" s="13" t="s">
        <v>9</v>
      </c>
      <c r="H38" s="13" t="s">
        <v>10</v>
      </c>
      <c r="I38" s="13" t="s">
        <v>11</v>
      </c>
      <c r="J38" s="13" t="s">
        <v>12</v>
      </c>
      <c r="K38" s="13" t="s">
        <v>13</v>
      </c>
      <c r="L38" s="83"/>
      <c r="M38" s="87"/>
    </row>
    <row r="39" spans="1:13" s="1" customFormat="1" ht="31.5" customHeight="1" x14ac:dyDescent="0.25">
      <c r="A39" s="82" t="s">
        <v>65</v>
      </c>
      <c r="B39" s="70" t="s">
        <v>66</v>
      </c>
      <c r="C39" s="15" t="s">
        <v>67</v>
      </c>
      <c r="D39" s="16" t="s">
        <v>38</v>
      </c>
      <c r="E39" s="16" t="s">
        <v>38</v>
      </c>
      <c r="F39" s="16" t="s">
        <v>43</v>
      </c>
      <c r="G39" s="17">
        <v>0</v>
      </c>
      <c r="H39" s="17">
        <v>0</v>
      </c>
      <c r="I39" s="17">
        <v>0</v>
      </c>
      <c r="J39" s="17">
        <v>0</v>
      </c>
      <c r="K39" s="17">
        <v>0</v>
      </c>
      <c r="L39" s="18" t="s">
        <v>68</v>
      </c>
      <c r="M39" s="15">
        <v>2</v>
      </c>
    </row>
    <row r="40" spans="1:13" s="1" customFormat="1" x14ac:dyDescent="0.25">
      <c r="A40" s="79"/>
      <c r="B40" s="71"/>
      <c r="C40" s="72" t="s">
        <v>69</v>
      </c>
      <c r="D40" s="73"/>
      <c r="E40" s="73"/>
      <c r="F40" s="73"/>
      <c r="G40" s="73"/>
      <c r="H40" s="73"/>
      <c r="I40" s="73"/>
      <c r="J40" s="73"/>
      <c r="K40" s="73"/>
      <c r="L40" s="73"/>
      <c r="M40" s="74"/>
    </row>
    <row r="41" spans="1:13" s="1" customFormat="1" ht="27" customHeight="1" x14ac:dyDescent="0.25">
      <c r="A41" s="82" t="s">
        <v>65</v>
      </c>
      <c r="B41" s="70" t="s">
        <v>70</v>
      </c>
      <c r="C41" s="15" t="s">
        <v>67</v>
      </c>
      <c r="D41" s="16" t="s">
        <v>38</v>
      </c>
      <c r="E41" s="16" t="s">
        <v>38</v>
      </c>
      <c r="F41" s="16" t="s">
        <v>43</v>
      </c>
      <c r="G41" s="17">
        <v>0</v>
      </c>
      <c r="H41" s="17">
        <v>0</v>
      </c>
      <c r="I41" s="17">
        <v>0</v>
      </c>
      <c r="J41" s="17">
        <v>0</v>
      </c>
      <c r="K41" s="17">
        <v>0</v>
      </c>
      <c r="L41" s="18" t="s">
        <v>68</v>
      </c>
      <c r="M41" s="19">
        <v>1</v>
      </c>
    </row>
    <row r="42" spans="1:13" s="1" customFormat="1" x14ac:dyDescent="0.25">
      <c r="A42" s="79"/>
      <c r="B42" s="71"/>
      <c r="C42" s="72" t="s">
        <v>71</v>
      </c>
      <c r="D42" s="73"/>
      <c r="E42" s="73"/>
      <c r="F42" s="73"/>
      <c r="G42" s="73"/>
      <c r="H42" s="73"/>
      <c r="I42" s="73"/>
      <c r="J42" s="73"/>
      <c r="K42" s="73"/>
      <c r="L42" s="73"/>
      <c r="M42" s="74"/>
    </row>
    <row r="43" spans="1:13" s="1" customFormat="1" ht="30.75" customHeight="1" x14ac:dyDescent="0.25">
      <c r="A43" s="80">
        <v>42828</v>
      </c>
      <c r="B43" s="70" t="s">
        <v>72</v>
      </c>
      <c r="C43" s="15" t="s">
        <v>36</v>
      </c>
      <c r="D43" s="15" t="s">
        <v>37</v>
      </c>
      <c r="E43" s="16" t="s">
        <v>38</v>
      </c>
      <c r="F43" s="16" t="s">
        <v>73</v>
      </c>
      <c r="G43" s="17">
        <v>1812.8</v>
      </c>
      <c r="H43" s="17">
        <v>1168</v>
      </c>
      <c r="I43" s="17">
        <v>0</v>
      </c>
      <c r="J43" s="17">
        <f>+K43/M43</f>
        <v>1490.4</v>
      </c>
      <c r="K43" s="17">
        <f>+SUM(G43:I43)</f>
        <v>2980.8</v>
      </c>
      <c r="L43" s="18">
        <v>4</v>
      </c>
      <c r="M43" s="15">
        <v>2</v>
      </c>
    </row>
    <row r="44" spans="1:13" s="1" customFormat="1" x14ac:dyDescent="0.25">
      <c r="A44" s="81"/>
      <c r="B44" s="71"/>
      <c r="C44" s="72" t="s">
        <v>94</v>
      </c>
      <c r="D44" s="73"/>
      <c r="E44" s="73"/>
      <c r="F44" s="73"/>
      <c r="G44" s="73"/>
      <c r="H44" s="73"/>
      <c r="I44" s="73"/>
      <c r="J44" s="73"/>
      <c r="K44" s="73"/>
      <c r="L44" s="73"/>
      <c r="M44" s="74"/>
    </row>
    <row r="45" spans="1:13" s="1" customFormat="1" ht="29.25" customHeight="1" x14ac:dyDescent="0.25">
      <c r="A45" s="94" t="s">
        <v>74</v>
      </c>
      <c r="B45" s="70" t="s">
        <v>75</v>
      </c>
      <c r="C45" s="15" t="s">
        <v>36</v>
      </c>
      <c r="D45" s="15" t="s">
        <v>37</v>
      </c>
      <c r="E45" s="16" t="s">
        <v>38</v>
      </c>
      <c r="F45" s="16" t="s">
        <v>39</v>
      </c>
      <c r="G45" s="17">
        <v>1969</v>
      </c>
      <c r="H45" s="17">
        <v>2920</v>
      </c>
      <c r="I45" s="17">
        <v>3175</v>
      </c>
      <c r="J45" s="17">
        <f>+K45/M45</f>
        <v>4032</v>
      </c>
      <c r="K45" s="17">
        <f>+SUM(G45:I45)</f>
        <v>8064</v>
      </c>
      <c r="L45" s="18">
        <v>9</v>
      </c>
      <c r="M45" s="15">
        <v>2</v>
      </c>
    </row>
    <row r="46" spans="1:13" s="1" customFormat="1" x14ac:dyDescent="0.25">
      <c r="A46" s="95"/>
      <c r="B46" s="71"/>
      <c r="C46" s="72" t="s">
        <v>76</v>
      </c>
      <c r="D46" s="73"/>
      <c r="E46" s="73"/>
      <c r="F46" s="73"/>
      <c r="G46" s="73"/>
      <c r="H46" s="73"/>
      <c r="I46" s="73"/>
      <c r="J46" s="73"/>
      <c r="K46" s="73"/>
      <c r="L46" s="73"/>
      <c r="M46" s="74"/>
    </row>
    <row r="47" spans="1:13" s="1" customFormat="1" ht="32.25" customHeight="1" x14ac:dyDescent="0.25">
      <c r="A47" s="82" t="s">
        <v>77</v>
      </c>
      <c r="B47" s="70" t="s">
        <v>78</v>
      </c>
      <c r="C47" s="15" t="s">
        <v>47</v>
      </c>
      <c r="D47" s="16" t="s">
        <v>37</v>
      </c>
      <c r="E47" s="15" t="s">
        <v>19</v>
      </c>
      <c r="F47" s="16" t="s">
        <v>79</v>
      </c>
      <c r="G47" s="17">
        <v>5398.8</v>
      </c>
      <c r="H47" s="17">
        <v>6132</v>
      </c>
      <c r="I47" s="17">
        <v>0</v>
      </c>
      <c r="J47" s="17">
        <f>+K47/M47</f>
        <v>3843.6</v>
      </c>
      <c r="K47" s="17">
        <f>+SUM(G47:I47)</f>
        <v>11530.8</v>
      </c>
      <c r="L47" s="18">
        <v>14</v>
      </c>
      <c r="M47" s="15">
        <v>3</v>
      </c>
    </row>
    <row r="48" spans="1:13" s="1" customFormat="1" x14ac:dyDescent="0.25">
      <c r="A48" s="79"/>
      <c r="B48" s="71"/>
      <c r="C48" s="72" t="s">
        <v>80</v>
      </c>
      <c r="D48" s="73"/>
      <c r="E48" s="73"/>
      <c r="F48" s="73"/>
      <c r="G48" s="73"/>
      <c r="H48" s="73"/>
      <c r="I48" s="73"/>
      <c r="J48" s="73"/>
      <c r="K48" s="73"/>
      <c r="L48" s="73"/>
      <c r="M48" s="74"/>
    </row>
    <row r="49" spans="1:13" s="1" customFormat="1" ht="24.75" customHeight="1" x14ac:dyDescent="0.25">
      <c r="A49" s="80" t="s">
        <v>81</v>
      </c>
      <c r="B49" s="70" t="s">
        <v>82</v>
      </c>
      <c r="C49" s="15" t="s">
        <v>83</v>
      </c>
      <c r="D49" s="16" t="s">
        <v>84</v>
      </c>
      <c r="E49" s="15" t="s">
        <v>28</v>
      </c>
      <c r="F49" s="16" t="s">
        <v>43</v>
      </c>
      <c r="G49" s="17">
        <v>0</v>
      </c>
      <c r="H49" s="17">
        <v>0</v>
      </c>
      <c r="I49" s="17">
        <v>0</v>
      </c>
      <c r="J49" s="17">
        <f>+K49/M49</f>
        <v>0</v>
      </c>
      <c r="K49" s="17">
        <f>+G49+H49+I49</f>
        <v>0</v>
      </c>
      <c r="L49" s="18">
        <v>42</v>
      </c>
      <c r="M49" s="15">
        <v>182</v>
      </c>
    </row>
    <row r="50" spans="1:13" s="1" customFormat="1" ht="28.5" customHeight="1" x14ac:dyDescent="0.25">
      <c r="A50" s="81"/>
      <c r="B50" s="71"/>
      <c r="C50" s="72" t="s">
        <v>85</v>
      </c>
      <c r="D50" s="73"/>
      <c r="E50" s="73"/>
      <c r="F50" s="73"/>
      <c r="G50" s="73"/>
      <c r="H50" s="73"/>
      <c r="I50" s="73"/>
      <c r="J50" s="73"/>
      <c r="K50" s="73"/>
      <c r="L50" s="73"/>
      <c r="M50" s="74"/>
    </row>
    <row r="51" spans="1:13" s="1" customFormat="1" ht="30.75" customHeight="1" x14ac:dyDescent="0.25">
      <c r="A51" s="80">
        <v>42852</v>
      </c>
      <c r="B51" s="70" t="s">
        <v>93</v>
      </c>
      <c r="C51" s="15" t="s">
        <v>47</v>
      </c>
      <c r="D51" s="16" t="s">
        <v>37</v>
      </c>
      <c r="E51" s="15" t="s">
        <v>19</v>
      </c>
      <c r="F51" s="15" t="s">
        <v>86</v>
      </c>
      <c r="G51" s="20">
        <v>0</v>
      </c>
      <c r="H51" s="20">
        <v>0</v>
      </c>
      <c r="I51" s="20">
        <v>0</v>
      </c>
      <c r="J51" s="20">
        <f>+K51/M51</f>
        <v>0</v>
      </c>
      <c r="K51" s="20">
        <f>+G51+H51+I51</f>
        <v>0</v>
      </c>
      <c r="L51" s="21">
        <v>7</v>
      </c>
      <c r="M51" s="21">
        <v>1</v>
      </c>
    </row>
    <row r="52" spans="1:13" s="1" customFormat="1" x14ac:dyDescent="0.25">
      <c r="A52" s="81"/>
      <c r="B52" s="71"/>
      <c r="C52" s="96" t="s">
        <v>87</v>
      </c>
      <c r="D52" s="97"/>
      <c r="E52" s="97"/>
      <c r="F52" s="97"/>
      <c r="G52" s="97"/>
      <c r="H52" s="97"/>
      <c r="I52" s="97"/>
      <c r="J52" s="97"/>
      <c r="K52" s="97"/>
      <c r="L52" s="97"/>
      <c r="M52" s="98"/>
    </row>
    <row r="53" spans="1:13" s="1" customFormat="1" ht="32.25" customHeight="1" x14ac:dyDescent="0.25">
      <c r="A53" s="80" t="s">
        <v>88</v>
      </c>
      <c r="B53" s="70" t="s">
        <v>89</v>
      </c>
      <c r="C53" s="15" t="s">
        <v>47</v>
      </c>
      <c r="D53" s="16" t="s">
        <v>37</v>
      </c>
      <c r="E53" s="15" t="s">
        <v>19</v>
      </c>
      <c r="F53" s="16" t="s">
        <v>90</v>
      </c>
      <c r="G53" s="17">
        <v>0</v>
      </c>
      <c r="H53" s="17">
        <v>0</v>
      </c>
      <c r="I53" s="17">
        <v>0</v>
      </c>
      <c r="J53" s="17">
        <f>+K53/M53</f>
        <v>0</v>
      </c>
      <c r="K53" s="17">
        <f>+G53+H53+I53</f>
        <v>0</v>
      </c>
      <c r="L53" s="18">
        <v>9</v>
      </c>
      <c r="M53" s="15">
        <v>273</v>
      </c>
    </row>
    <row r="54" spans="1:13" s="1" customFormat="1" x14ac:dyDescent="0.25">
      <c r="A54" s="81"/>
      <c r="B54" s="71"/>
      <c r="C54" s="72" t="s">
        <v>85</v>
      </c>
      <c r="D54" s="73"/>
      <c r="E54" s="73"/>
      <c r="F54" s="73"/>
      <c r="G54" s="73"/>
      <c r="H54" s="73"/>
      <c r="I54" s="73"/>
      <c r="J54" s="73"/>
      <c r="K54" s="73"/>
      <c r="L54" s="73"/>
      <c r="M54" s="74"/>
    </row>
    <row r="55" spans="1:13" s="1" customFormat="1" ht="35.25" customHeight="1" x14ac:dyDescent="0.25">
      <c r="A55" s="80">
        <v>42853</v>
      </c>
      <c r="B55" s="70" t="s">
        <v>91</v>
      </c>
      <c r="C55" s="15" t="s">
        <v>47</v>
      </c>
      <c r="D55" s="16" t="s">
        <v>38</v>
      </c>
      <c r="E55" s="15" t="s">
        <v>19</v>
      </c>
      <c r="F55" s="15" t="s">
        <v>39</v>
      </c>
      <c r="G55" s="20">
        <v>552</v>
      </c>
      <c r="H55" s="20">
        <v>876</v>
      </c>
      <c r="I55" s="20">
        <v>0</v>
      </c>
      <c r="J55" s="20">
        <f>+K55/M55</f>
        <v>1428</v>
      </c>
      <c r="K55" s="20">
        <f>+G55+H55+I55</f>
        <v>1428</v>
      </c>
      <c r="L55" s="21">
        <v>6</v>
      </c>
      <c r="M55" s="21">
        <v>1</v>
      </c>
    </row>
    <row r="56" spans="1:13" s="1" customFormat="1" x14ac:dyDescent="0.25">
      <c r="A56" s="81"/>
      <c r="B56" s="71"/>
      <c r="C56" s="72" t="s">
        <v>92</v>
      </c>
      <c r="D56" s="73"/>
      <c r="E56" s="73"/>
      <c r="F56" s="73"/>
      <c r="G56" s="73"/>
      <c r="H56" s="73"/>
      <c r="I56" s="73"/>
      <c r="J56" s="73"/>
      <c r="K56" s="73"/>
      <c r="L56" s="73"/>
      <c r="M56" s="74"/>
    </row>
    <row r="57" spans="1:13" s="1" customFormat="1" ht="27.75" customHeight="1" x14ac:dyDescent="0.25">
      <c r="A57" s="75" t="s">
        <v>14</v>
      </c>
      <c r="B57" s="76"/>
      <c r="C57" s="76"/>
      <c r="D57" s="76"/>
      <c r="E57" s="76"/>
      <c r="F57" s="76"/>
      <c r="G57" s="76"/>
      <c r="H57" s="76"/>
      <c r="I57" s="76"/>
      <c r="J57" s="77"/>
      <c r="K57" s="9">
        <f>+SUM(K42:K56)</f>
        <v>24003.599999999999</v>
      </c>
      <c r="L57" s="10">
        <f>+SUM(L42:L56)</f>
        <v>91</v>
      </c>
      <c r="M57" s="10">
        <f>SUM(M55,M53,M51,M49,M47,M45,M43,M41,M39)</f>
        <v>467</v>
      </c>
    </row>
    <row r="58" spans="1:13" s="1" customFormat="1" ht="21.75" customHeight="1" x14ac:dyDescent="0.25">
      <c r="A58" s="92" t="s">
        <v>95</v>
      </c>
      <c r="B58" s="92"/>
      <c r="C58" s="92"/>
      <c r="D58" s="92"/>
      <c r="E58" s="92"/>
      <c r="F58" s="92"/>
      <c r="G58" s="92"/>
      <c r="H58" s="92"/>
      <c r="I58" s="92"/>
      <c r="J58" s="92"/>
      <c r="K58" s="92"/>
      <c r="L58" s="92"/>
      <c r="M58" s="92"/>
    </row>
    <row r="59" spans="1:13" s="1" customFormat="1" ht="21.75" customHeight="1" x14ac:dyDescent="0.25">
      <c r="A59" s="83" t="s">
        <v>0</v>
      </c>
      <c r="B59" s="84" t="s">
        <v>1</v>
      </c>
      <c r="C59" s="85" t="s">
        <v>2</v>
      </c>
      <c r="D59" s="83" t="s">
        <v>3</v>
      </c>
      <c r="E59" s="83" t="s">
        <v>4</v>
      </c>
      <c r="F59" s="83" t="s">
        <v>5</v>
      </c>
      <c r="G59" s="86"/>
      <c r="H59" s="86"/>
      <c r="I59" s="86"/>
      <c r="J59" s="86"/>
      <c r="K59" s="86"/>
      <c r="L59" s="83" t="s">
        <v>6</v>
      </c>
      <c r="M59" s="87" t="s">
        <v>8</v>
      </c>
    </row>
    <row r="60" spans="1:13" s="1" customFormat="1" ht="23.25" customHeight="1" x14ac:dyDescent="0.25">
      <c r="A60" s="83"/>
      <c r="B60" s="84"/>
      <c r="C60" s="85"/>
      <c r="D60" s="83"/>
      <c r="E60" s="83"/>
      <c r="F60" s="83"/>
      <c r="G60" s="14" t="s">
        <v>9</v>
      </c>
      <c r="H60" s="14" t="s">
        <v>10</v>
      </c>
      <c r="I60" s="14" t="s">
        <v>11</v>
      </c>
      <c r="J60" s="14" t="s">
        <v>12</v>
      </c>
      <c r="K60" s="14" t="s">
        <v>13</v>
      </c>
      <c r="L60" s="83"/>
      <c r="M60" s="87"/>
    </row>
    <row r="61" spans="1:13" s="1" customFormat="1" ht="25.5" customHeight="1" x14ac:dyDescent="0.25">
      <c r="A61" s="80">
        <v>42858</v>
      </c>
      <c r="B61" s="70" t="s">
        <v>96</v>
      </c>
      <c r="C61" s="15" t="s">
        <v>36</v>
      </c>
      <c r="D61" s="16" t="s">
        <v>38</v>
      </c>
      <c r="E61" s="16" t="s">
        <v>38</v>
      </c>
      <c r="F61" s="16" t="s">
        <v>97</v>
      </c>
      <c r="G61" s="17">
        <v>0</v>
      </c>
      <c r="H61" s="17">
        <v>306</v>
      </c>
      <c r="I61" s="17">
        <v>0</v>
      </c>
      <c r="J61" s="17">
        <f>+K61/M61</f>
        <v>306</v>
      </c>
      <c r="K61" s="17">
        <f>+G61+H61+I61</f>
        <v>306</v>
      </c>
      <c r="L61" s="18">
        <v>1</v>
      </c>
      <c r="M61" s="15">
        <v>1</v>
      </c>
    </row>
    <row r="62" spans="1:13" s="1" customFormat="1" ht="27" customHeight="1" x14ac:dyDescent="0.25">
      <c r="A62" s="81"/>
      <c r="B62" s="71"/>
      <c r="C62" s="72" t="s">
        <v>87</v>
      </c>
      <c r="D62" s="73"/>
      <c r="E62" s="73"/>
      <c r="F62" s="73"/>
      <c r="G62" s="73"/>
      <c r="H62" s="73"/>
      <c r="I62" s="73"/>
      <c r="J62" s="73"/>
      <c r="K62" s="73"/>
      <c r="L62" s="73"/>
      <c r="M62" s="74"/>
    </row>
    <row r="63" spans="1:13" s="1" customFormat="1" ht="24" customHeight="1" x14ac:dyDescent="0.25">
      <c r="A63" s="82" t="s">
        <v>98</v>
      </c>
      <c r="B63" s="70" t="s">
        <v>70</v>
      </c>
      <c r="C63" s="15" t="s">
        <v>36</v>
      </c>
      <c r="D63" s="16" t="s">
        <v>38</v>
      </c>
      <c r="E63" s="16" t="s">
        <v>38</v>
      </c>
      <c r="F63" s="16" t="s">
        <v>43</v>
      </c>
      <c r="G63" s="17">
        <v>0</v>
      </c>
      <c r="H63" s="17">
        <v>0</v>
      </c>
      <c r="I63" s="17">
        <v>0</v>
      </c>
      <c r="J63" s="17">
        <v>0</v>
      </c>
      <c r="K63" s="17">
        <v>0</v>
      </c>
      <c r="L63" s="18" t="s">
        <v>68</v>
      </c>
      <c r="M63" s="19">
        <v>1</v>
      </c>
    </row>
    <row r="64" spans="1:13" s="1" customFormat="1" ht="27.75" customHeight="1" x14ac:dyDescent="0.25">
      <c r="A64" s="79"/>
      <c r="B64" s="71"/>
      <c r="C64" s="72" t="s">
        <v>71</v>
      </c>
      <c r="D64" s="73"/>
      <c r="E64" s="73"/>
      <c r="F64" s="73"/>
      <c r="G64" s="73"/>
      <c r="H64" s="73"/>
      <c r="I64" s="73"/>
      <c r="J64" s="73"/>
      <c r="K64" s="73"/>
      <c r="L64" s="73"/>
      <c r="M64" s="74"/>
    </row>
    <row r="65" spans="1:13" s="1" customFormat="1" ht="25.5" customHeight="1" x14ac:dyDescent="0.25">
      <c r="A65" s="82" t="s">
        <v>98</v>
      </c>
      <c r="B65" s="70" t="s">
        <v>99</v>
      </c>
      <c r="C65" s="15" t="s">
        <v>36</v>
      </c>
      <c r="D65" s="16" t="s">
        <v>38</v>
      </c>
      <c r="E65" s="16" t="s">
        <v>38</v>
      </c>
      <c r="F65" s="16" t="s">
        <v>43</v>
      </c>
      <c r="G65" s="17">
        <v>0</v>
      </c>
      <c r="H65" s="17">
        <v>0</v>
      </c>
      <c r="I65" s="17">
        <v>0</v>
      </c>
      <c r="J65" s="17">
        <v>0</v>
      </c>
      <c r="K65" s="17">
        <v>0</v>
      </c>
      <c r="L65" s="18" t="s">
        <v>68</v>
      </c>
      <c r="M65" s="19">
        <v>1</v>
      </c>
    </row>
    <row r="66" spans="1:13" s="1" customFormat="1" ht="28.5" customHeight="1" x14ac:dyDescent="0.25">
      <c r="A66" s="79"/>
      <c r="B66" s="71"/>
      <c r="C66" s="72" t="s">
        <v>100</v>
      </c>
      <c r="D66" s="73"/>
      <c r="E66" s="73"/>
      <c r="F66" s="73"/>
      <c r="G66" s="73"/>
      <c r="H66" s="73"/>
      <c r="I66" s="73"/>
      <c r="J66" s="73"/>
      <c r="K66" s="73"/>
      <c r="L66" s="73"/>
      <c r="M66" s="74"/>
    </row>
    <row r="67" spans="1:13" s="1" customFormat="1" ht="32.25" customHeight="1" x14ac:dyDescent="0.25">
      <c r="A67" s="82" t="s">
        <v>98</v>
      </c>
      <c r="B67" s="70" t="s">
        <v>66</v>
      </c>
      <c r="C67" s="15" t="s">
        <v>67</v>
      </c>
      <c r="D67" s="16" t="s">
        <v>38</v>
      </c>
      <c r="E67" s="16" t="s">
        <v>38</v>
      </c>
      <c r="F67" s="16" t="s">
        <v>43</v>
      </c>
      <c r="G67" s="17">
        <v>0</v>
      </c>
      <c r="H67" s="17">
        <v>0</v>
      </c>
      <c r="I67" s="17">
        <v>0</v>
      </c>
      <c r="J67" s="17">
        <v>0</v>
      </c>
      <c r="K67" s="17">
        <v>0</v>
      </c>
      <c r="L67" s="18" t="s">
        <v>68</v>
      </c>
      <c r="M67" s="15">
        <v>2</v>
      </c>
    </row>
    <row r="68" spans="1:13" s="1" customFormat="1" ht="33" customHeight="1" x14ac:dyDescent="0.25">
      <c r="A68" s="79"/>
      <c r="B68" s="71"/>
      <c r="C68" s="72" t="s">
        <v>101</v>
      </c>
      <c r="D68" s="73"/>
      <c r="E68" s="73"/>
      <c r="F68" s="73"/>
      <c r="G68" s="73"/>
      <c r="H68" s="73"/>
      <c r="I68" s="73"/>
      <c r="J68" s="73"/>
      <c r="K68" s="73"/>
      <c r="L68" s="73"/>
      <c r="M68" s="74"/>
    </row>
    <row r="69" spans="1:13" s="1" customFormat="1" ht="32.25" customHeight="1" x14ac:dyDescent="0.25">
      <c r="A69" s="80">
        <v>42859</v>
      </c>
      <c r="B69" s="70" t="s">
        <v>102</v>
      </c>
      <c r="C69" s="15" t="s">
        <v>36</v>
      </c>
      <c r="D69" s="16" t="s">
        <v>38</v>
      </c>
      <c r="E69" s="16" t="s">
        <v>38</v>
      </c>
      <c r="F69" s="16" t="s">
        <v>43</v>
      </c>
      <c r="G69" s="17">
        <v>0</v>
      </c>
      <c r="H69" s="17">
        <v>0</v>
      </c>
      <c r="I69" s="17">
        <v>0</v>
      </c>
      <c r="J69" s="17">
        <v>0</v>
      </c>
      <c r="K69" s="17">
        <v>0</v>
      </c>
      <c r="L69" s="18">
        <v>4</v>
      </c>
      <c r="M69" s="19">
        <v>1</v>
      </c>
    </row>
    <row r="70" spans="1:13" s="1" customFormat="1" ht="29.25" customHeight="1" x14ac:dyDescent="0.25">
      <c r="A70" s="81"/>
      <c r="B70" s="71"/>
      <c r="C70" s="72" t="s">
        <v>103</v>
      </c>
      <c r="D70" s="73"/>
      <c r="E70" s="73"/>
      <c r="F70" s="73"/>
      <c r="G70" s="73"/>
      <c r="H70" s="73"/>
      <c r="I70" s="73"/>
      <c r="J70" s="73"/>
      <c r="K70" s="73"/>
      <c r="L70" s="73"/>
      <c r="M70" s="74"/>
    </row>
    <row r="71" spans="1:13" s="1" customFormat="1" ht="31.5" customHeight="1" x14ac:dyDescent="0.25">
      <c r="A71" s="80">
        <v>42859</v>
      </c>
      <c r="B71" s="70" t="s">
        <v>104</v>
      </c>
      <c r="C71" s="15" t="s">
        <v>36</v>
      </c>
      <c r="D71" s="15" t="s">
        <v>37</v>
      </c>
      <c r="E71" s="16" t="s">
        <v>38</v>
      </c>
      <c r="F71" s="16" t="s">
        <v>105</v>
      </c>
      <c r="G71" s="17">
        <v>861.3</v>
      </c>
      <c r="H71" s="17">
        <v>876</v>
      </c>
      <c r="I71" s="17">
        <v>0</v>
      </c>
      <c r="J71" s="17">
        <f>+K71/M71</f>
        <v>1737.3</v>
      </c>
      <c r="K71" s="17">
        <f>+G71+H71+I71</f>
        <v>1737.3</v>
      </c>
      <c r="L71" s="18" t="s">
        <v>68</v>
      </c>
      <c r="M71" s="15">
        <v>1</v>
      </c>
    </row>
    <row r="72" spans="1:13" s="1" customFormat="1" ht="28.5" customHeight="1" x14ac:dyDescent="0.25">
      <c r="A72" s="81"/>
      <c r="B72" s="71"/>
      <c r="C72" s="72" t="s">
        <v>106</v>
      </c>
      <c r="D72" s="73"/>
      <c r="E72" s="73"/>
      <c r="F72" s="73"/>
      <c r="G72" s="73"/>
      <c r="H72" s="73"/>
      <c r="I72" s="73"/>
      <c r="J72" s="73"/>
      <c r="K72" s="73"/>
      <c r="L72" s="73"/>
      <c r="M72" s="74"/>
    </row>
    <row r="73" spans="1:13" s="1" customFormat="1" ht="30.75" customHeight="1" x14ac:dyDescent="0.25">
      <c r="A73" s="80" t="s">
        <v>107</v>
      </c>
      <c r="B73" s="70" t="s">
        <v>108</v>
      </c>
      <c r="C73" s="15" t="s">
        <v>36</v>
      </c>
      <c r="D73" s="15" t="s">
        <v>37</v>
      </c>
      <c r="E73" s="16" t="s">
        <v>38</v>
      </c>
      <c r="F73" s="16" t="s">
        <v>60</v>
      </c>
      <c r="G73" s="17">
        <v>1573</v>
      </c>
      <c r="H73" s="17">
        <v>2920</v>
      </c>
      <c r="I73" s="17">
        <v>4180</v>
      </c>
      <c r="J73" s="17">
        <f>+K73/M73</f>
        <v>4336.5</v>
      </c>
      <c r="K73" s="17">
        <f>+SUM(G73:I73)</f>
        <v>8673</v>
      </c>
      <c r="L73" s="18">
        <v>16</v>
      </c>
      <c r="M73" s="15">
        <v>2</v>
      </c>
    </row>
    <row r="74" spans="1:13" s="1" customFormat="1" ht="31.5" customHeight="1" x14ac:dyDescent="0.25">
      <c r="A74" s="81"/>
      <c r="B74" s="71"/>
      <c r="C74" s="72" t="s">
        <v>109</v>
      </c>
      <c r="D74" s="73"/>
      <c r="E74" s="73"/>
      <c r="F74" s="73"/>
      <c r="G74" s="73"/>
      <c r="H74" s="73"/>
      <c r="I74" s="73"/>
      <c r="J74" s="73"/>
      <c r="K74" s="73"/>
      <c r="L74" s="73"/>
      <c r="M74" s="74"/>
    </row>
    <row r="75" spans="1:13" s="1" customFormat="1" ht="31.5" customHeight="1" x14ac:dyDescent="0.25">
      <c r="A75" s="80" t="s">
        <v>110</v>
      </c>
      <c r="B75" s="70" t="s">
        <v>111</v>
      </c>
      <c r="C75" s="15" t="s">
        <v>47</v>
      </c>
      <c r="D75" s="16" t="s">
        <v>37</v>
      </c>
      <c r="E75" s="15" t="s">
        <v>19</v>
      </c>
      <c r="F75" s="16" t="s">
        <v>60</v>
      </c>
      <c r="G75" s="17">
        <v>4400</v>
      </c>
      <c r="H75" s="17">
        <v>2336</v>
      </c>
      <c r="I75" s="17">
        <v>0</v>
      </c>
      <c r="J75" s="17">
        <f>+K75/M75</f>
        <v>1684</v>
      </c>
      <c r="K75" s="17">
        <f>+SUM(G75:I75)</f>
        <v>6736</v>
      </c>
      <c r="L75" s="18">
        <v>8</v>
      </c>
      <c r="M75" s="15">
        <v>4</v>
      </c>
    </row>
    <row r="76" spans="1:13" s="1" customFormat="1" ht="33" customHeight="1" x14ac:dyDescent="0.25">
      <c r="A76" s="81"/>
      <c r="B76" s="71"/>
      <c r="C76" s="72" t="s">
        <v>112</v>
      </c>
      <c r="D76" s="73"/>
      <c r="E76" s="73"/>
      <c r="F76" s="73"/>
      <c r="G76" s="73"/>
      <c r="H76" s="73"/>
      <c r="I76" s="73"/>
      <c r="J76" s="73"/>
      <c r="K76" s="73"/>
      <c r="L76" s="73"/>
      <c r="M76" s="74"/>
    </row>
    <row r="77" spans="1:13" s="1" customFormat="1" ht="36" customHeight="1" x14ac:dyDescent="0.25">
      <c r="A77" s="80">
        <v>42871</v>
      </c>
      <c r="B77" s="70" t="s">
        <v>113</v>
      </c>
      <c r="C77" s="15" t="s">
        <v>83</v>
      </c>
      <c r="D77" s="16" t="s">
        <v>84</v>
      </c>
      <c r="E77" s="15" t="s">
        <v>114</v>
      </c>
      <c r="F77" s="16" t="s">
        <v>84</v>
      </c>
      <c r="G77" s="17">
        <v>0</v>
      </c>
      <c r="H77" s="17">
        <v>0</v>
      </c>
      <c r="I77" s="17">
        <v>0</v>
      </c>
      <c r="J77" s="17">
        <f>+K77/M77</f>
        <v>0</v>
      </c>
      <c r="K77" s="17">
        <f>+G77+H77+I77</f>
        <v>0</v>
      </c>
      <c r="L77" s="18">
        <v>3</v>
      </c>
      <c r="M77" s="15">
        <v>15</v>
      </c>
    </row>
    <row r="78" spans="1:13" s="1" customFormat="1" ht="27.75" customHeight="1" x14ac:dyDescent="0.25">
      <c r="A78" s="81"/>
      <c r="B78" s="71"/>
      <c r="C78" s="72" t="s">
        <v>85</v>
      </c>
      <c r="D78" s="73"/>
      <c r="E78" s="73"/>
      <c r="F78" s="73"/>
      <c r="G78" s="73"/>
      <c r="H78" s="73"/>
      <c r="I78" s="73"/>
      <c r="J78" s="73"/>
      <c r="K78" s="73"/>
      <c r="L78" s="73"/>
      <c r="M78" s="74"/>
    </row>
    <row r="79" spans="1:13" s="1" customFormat="1" ht="34.5" customHeight="1" x14ac:dyDescent="0.25">
      <c r="A79" s="80">
        <v>42874</v>
      </c>
      <c r="B79" s="70" t="s">
        <v>115</v>
      </c>
      <c r="C79" s="15" t="s">
        <v>83</v>
      </c>
      <c r="D79" s="16" t="s">
        <v>37</v>
      </c>
      <c r="E79" s="15" t="s">
        <v>116</v>
      </c>
      <c r="F79" s="15" t="s">
        <v>84</v>
      </c>
      <c r="G79" s="20">
        <v>0</v>
      </c>
      <c r="H79" s="20">
        <v>0</v>
      </c>
      <c r="I79" s="20">
        <v>0</v>
      </c>
      <c r="J79" s="20">
        <f>+K79/M79</f>
        <v>0</v>
      </c>
      <c r="K79" s="20">
        <f>+G79+H79+I79</f>
        <v>0</v>
      </c>
      <c r="L79" s="21">
        <v>2</v>
      </c>
      <c r="M79" s="21">
        <v>220</v>
      </c>
    </row>
    <row r="80" spans="1:13" s="1" customFormat="1" ht="31.5" customHeight="1" x14ac:dyDescent="0.25">
      <c r="A80" s="81"/>
      <c r="B80" s="71"/>
      <c r="C80" s="72" t="s">
        <v>85</v>
      </c>
      <c r="D80" s="73"/>
      <c r="E80" s="73"/>
      <c r="F80" s="73"/>
      <c r="G80" s="73"/>
      <c r="H80" s="73"/>
      <c r="I80" s="73"/>
      <c r="J80" s="73"/>
      <c r="K80" s="73"/>
      <c r="L80" s="73"/>
      <c r="M80" s="74"/>
    </row>
    <row r="81" spans="1:13" s="1" customFormat="1" ht="31.5" customHeight="1" x14ac:dyDescent="0.25">
      <c r="A81" s="78" t="s">
        <v>117</v>
      </c>
      <c r="B81" s="70" t="s">
        <v>118</v>
      </c>
      <c r="C81" s="15" t="s">
        <v>47</v>
      </c>
      <c r="D81" s="16" t="s">
        <v>37</v>
      </c>
      <c r="E81" s="15" t="s">
        <v>19</v>
      </c>
      <c r="F81" s="16" t="s">
        <v>119</v>
      </c>
      <c r="G81" s="17">
        <v>2855.6</v>
      </c>
      <c r="H81" s="17">
        <v>5256</v>
      </c>
      <c r="I81" s="17">
        <v>7970</v>
      </c>
      <c r="J81" s="17">
        <f>+K81/M81</f>
        <v>8040.8</v>
      </c>
      <c r="K81" s="17">
        <f>+G81+H81+I81</f>
        <v>16081.6</v>
      </c>
      <c r="L81" s="18">
        <v>26</v>
      </c>
      <c r="M81" s="15">
        <v>2</v>
      </c>
    </row>
    <row r="82" spans="1:13" s="1" customFormat="1" ht="27.75" customHeight="1" x14ac:dyDescent="0.25">
      <c r="A82" s="79"/>
      <c r="B82" s="71"/>
      <c r="C82" s="72" t="s">
        <v>120</v>
      </c>
      <c r="D82" s="73"/>
      <c r="E82" s="73"/>
      <c r="F82" s="73"/>
      <c r="G82" s="73"/>
      <c r="H82" s="73"/>
      <c r="I82" s="73"/>
      <c r="J82" s="73"/>
      <c r="K82" s="73"/>
      <c r="L82" s="73"/>
      <c r="M82" s="74"/>
    </row>
    <row r="83" spans="1:13" s="1" customFormat="1" ht="30.75" customHeight="1" x14ac:dyDescent="0.25">
      <c r="A83" s="78" t="s">
        <v>121</v>
      </c>
      <c r="B83" s="70" t="s">
        <v>122</v>
      </c>
      <c r="C83" s="15" t="s">
        <v>47</v>
      </c>
      <c r="D83" s="16" t="s">
        <v>37</v>
      </c>
      <c r="E83" s="15" t="s">
        <v>123</v>
      </c>
      <c r="F83" s="16" t="s">
        <v>84</v>
      </c>
      <c r="G83" s="17">
        <v>0</v>
      </c>
      <c r="H83" s="17">
        <v>0</v>
      </c>
      <c r="I83" s="17">
        <v>0</v>
      </c>
      <c r="J83" s="17">
        <v>0</v>
      </c>
      <c r="K83" s="17">
        <f t="shared" ref="K83" si="1">+G83+H83+I83</f>
        <v>0</v>
      </c>
      <c r="L83" s="18">
        <v>32</v>
      </c>
      <c r="M83" s="15">
        <v>16</v>
      </c>
    </row>
    <row r="84" spans="1:13" s="1" customFormat="1" ht="31.5" customHeight="1" x14ac:dyDescent="0.25">
      <c r="A84" s="79"/>
      <c r="B84" s="71"/>
      <c r="C84" s="72" t="s">
        <v>124</v>
      </c>
      <c r="D84" s="73"/>
      <c r="E84" s="73"/>
      <c r="F84" s="73"/>
      <c r="G84" s="73"/>
      <c r="H84" s="73"/>
      <c r="I84" s="73"/>
      <c r="J84" s="73"/>
      <c r="K84" s="73"/>
      <c r="L84" s="73"/>
      <c r="M84" s="74"/>
    </row>
    <row r="85" spans="1:13" s="1" customFormat="1" ht="48.75" customHeight="1" x14ac:dyDescent="0.25">
      <c r="A85" s="80">
        <v>42881</v>
      </c>
      <c r="B85" s="70" t="s">
        <v>125</v>
      </c>
      <c r="C85" s="15" t="s">
        <v>47</v>
      </c>
      <c r="D85" s="16" t="s">
        <v>37</v>
      </c>
      <c r="E85" s="15" t="s">
        <v>126</v>
      </c>
      <c r="F85" s="16" t="s">
        <v>84</v>
      </c>
      <c r="G85" s="17">
        <v>0</v>
      </c>
      <c r="H85" s="17">
        <v>0</v>
      </c>
      <c r="I85" s="17">
        <v>0</v>
      </c>
      <c r="J85" s="17">
        <v>0</v>
      </c>
      <c r="K85" s="17">
        <f t="shared" ref="K85" si="2">+G85+H85+I85</f>
        <v>0</v>
      </c>
      <c r="L85" s="18">
        <v>2</v>
      </c>
      <c r="M85" s="15">
        <v>120</v>
      </c>
    </row>
    <row r="86" spans="1:13" s="1" customFormat="1" ht="27.75" customHeight="1" x14ac:dyDescent="0.25">
      <c r="A86" s="81"/>
      <c r="B86" s="71"/>
      <c r="C86" s="72" t="s">
        <v>85</v>
      </c>
      <c r="D86" s="73"/>
      <c r="E86" s="73"/>
      <c r="F86" s="73"/>
      <c r="G86" s="73"/>
      <c r="H86" s="73"/>
      <c r="I86" s="73"/>
      <c r="J86" s="73"/>
      <c r="K86" s="73"/>
      <c r="L86" s="73"/>
      <c r="M86" s="74"/>
    </row>
    <row r="87" spans="1:13" s="1" customFormat="1" ht="36" customHeight="1" x14ac:dyDescent="0.25">
      <c r="A87" s="80">
        <v>42881</v>
      </c>
      <c r="B87" s="70" t="s">
        <v>127</v>
      </c>
      <c r="C87" s="15" t="s">
        <v>47</v>
      </c>
      <c r="D87" s="16" t="s">
        <v>37</v>
      </c>
      <c r="E87" s="15" t="s">
        <v>19</v>
      </c>
      <c r="F87" s="16" t="s">
        <v>128</v>
      </c>
      <c r="G87" s="17">
        <v>422.4</v>
      </c>
      <c r="H87" s="17">
        <v>459</v>
      </c>
      <c r="I87" s="17">
        <v>0</v>
      </c>
      <c r="J87" s="17">
        <f>+G87+H87+I87/M87</f>
        <v>881.4</v>
      </c>
      <c r="K87" s="17">
        <f t="shared" ref="K87" si="3">+G87+H87+I87</f>
        <v>881.4</v>
      </c>
      <c r="L87" s="18">
        <v>8</v>
      </c>
      <c r="M87" s="15">
        <v>1</v>
      </c>
    </row>
    <row r="88" spans="1:13" s="1" customFormat="1" ht="30" customHeight="1" x14ac:dyDescent="0.25">
      <c r="A88" s="81"/>
      <c r="B88" s="71"/>
      <c r="C88" s="72" t="s">
        <v>129</v>
      </c>
      <c r="D88" s="73"/>
      <c r="E88" s="73"/>
      <c r="F88" s="73"/>
      <c r="G88" s="73"/>
      <c r="H88" s="73"/>
      <c r="I88" s="73"/>
      <c r="J88" s="73"/>
      <c r="K88" s="73"/>
      <c r="L88" s="73"/>
      <c r="M88" s="74"/>
    </row>
    <row r="89" spans="1:13" s="1" customFormat="1" ht="33.75" customHeight="1" x14ac:dyDescent="0.25">
      <c r="A89" s="80">
        <v>42884</v>
      </c>
      <c r="B89" s="70" t="s">
        <v>130</v>
      </c>
      <c r="C89" s="15" t="s">
        <v>83</v>
      </c>
      <c r="D89" s="16" t="s">
        <v>37</v>
      </c>
      <c r="E89" s="15" t="s">
        <v>131</v>
      </c>
      <c r="F89" s="16" t="s">
        <v>84</v>
      </c>
      <c r="G89" s="17">
        <v>0</v>
      </c>
      <c r="H89" s="17">
        <v>0</v>
      </c>
      <c r="I89" s="17">
        <v>5000</v>
      </c>
      <c r="J89" s="17">
        <f t="shared" ref="J89" si="4">+K89/M89</f>
        <v>33.333333333333336</v>
      </c>
      <c r="K89" s="17">
        <f t="shared" ref="K89" si="5">+G89+H89+I89</f>
        <v>5000</v>
      </c>
      <c r="L89" s="18">
        <v>4</v>
      </c>
      <c r="M89" s="15">
        <v>150</v>
      </c>
    </row>
    <row r="90" spans="1:13" s="1" customFormat="1" ht="28.5" customHeight="1" x14ac:dyDescent="0.25">
      <c r="A90" s="81"/>
      <c r="B90" s="71"/>
      <c r="C90" s="72" t="s">
        <v>132</v>
      </c>
      <c r="D90" s="73"/>
      <c r="E90" s="73"/>
      <c r="F90" s="73"/>
      <c r="G90" s="73"/>
      <c r="H90" s="73"/>
      <c r="I90" s="73"/>
      <c r="J90" s="73"/>
      <c r="K90" s="73"/>
      <c r="L90" s="73"/>
      <c r="M90" s="74"/>
    </row>
    <row r="91" spans="1:13" s="1" customFormat="1" ht="30" customHeight="1" x14ac:dyDescent="0.25">
      <c r="A91" s="80" t="s">
        <v>133</v>
      </c>
      <c r="B91" s="70" t="s">
        <v>134</v>
      </c>
      <c r="C91" s="15" t="s">
        <v>47</v>
      </c>
      <c r="D91" s="16" t="s">
        <v>37</v>
      </c>
      <c r="E91" s="15" t="s">
        <v>19</v>
      </c>
      <c r="F91" s="16" t="s">
        <v>135</v>
      </c>
      <c r="G91" s="17">
        <v>0</v>
      </c>
      <c r="H91" s="17">
        <v>0</v>
      </c>
      <c r="I91" s="17">
        <v>2980</v>
      </c>
      <c r="J91" s="17">
        <f t="shared" ref="J91" si="6">+K91/M91</f>
        <v>2980</v>
      </c>
      <c r="K91" s="17">
        <f t="shared" ref="K91" si="7">+G91+H91+I91</f>
        <v>2980</v>
      </c>
      <c r="L91" s="18">
        <v>40</v>
      </c>
      <c r="M91" s="15">
        <v>1</v>
      </c>
    </row>
    <row r="92" spans="1:13" s="1" customFormat="1" ht="31.5" customHeight="1" x14ac:dyDescent="0.25">
      <c r="A92" s="81"/>
      <c r="B92" s="71"/>
      <c r="C92" s="72" t="s">
        <v>136</v>
      </c>
      <c r="D92" s="73"/>
      <c r="E92" s="73"/>
      <c r="F92" s="73"/>
      <c r="G92" s="73"/>
      <c r="H92" s="73"/>
      <c r="I92" s="73"/>
      <c r="J92" s="73"/>
      <c r="K92" s="73"/>
      <c r="L92" s="73"/>
      <c r="M92" s="74"/>
    </row>
    <row r="93" spans="1:13" s="1" customFormat="1" ht="34.5" customHeight="1" x14ac:dyDescent="0.25">
      <c r="A93" s="78" t="s">
        <v>137</v>
      </c>
      <c r="B93" s="70" t="s">
        <v>138</v>
      </c>
      <c r="C93" s="15" t="s">
        <v>83</v>
      </c>
      <c r="D93" s="16" t="s">
        <v>37</v>
      </c>
      <c r="E93" s="15" t="s">
        <v>19</v>
      </c>
      <c r="F93" s="16" t="s">
        <v>139</v>
      </c>
      <c r="G93" s="17">
        <v>1829.3</v>
      </c>
      <c r="H93" s="17">
        <v>2336</v>
      </c>
      <c r="I93" s="17">
        <v>1580</v>
      </c>
      <c r="J93" s="17">
        <f t="shared" ref="J93" si="8">+K93/M93</f>
        <v>5745.3</v>
      </c>
      <c r="K93" s="17">
        <f t="shared" ref="K93" si="9">+G93+H93+I93</f>
        <v>5745.3</v>
      </c>
      <c r="L93" s="18">
        <v>18</v>
      </c>
      <c r="M93" s="15">
        <v>1</v>
      </c>
    </row>
    <row r="94" spans="1:13" s="1" customFormat="1" ht="30" customHeight="1" x14ac:dyDescent="0.25">
      <c r="A94" s="79"/>
      <c r="B94" s="71"/>
      <c r="C94" s="72" t="s">
        <v>140</v>
      </c>
      <c r="D94" s="73"/>
      <c r="E94" s="73"/>
      <c r="F94" s="73"/>
      <c r="G94" s="73"/>
      <c r="H94" s="73"/>
      <c r="I94" s="73"/>
      <c r="J94" s="73"/>
      <c r="K94" s="73"/>
      <c r="L94" s="73"/>
      <c r="M94" s="74"/>
    </row>
    <row r="95" spans="1:13" s="1" customFormat="1" ht="35.25" customHeight="1" x14ac:dyDescent="0.25">
      <c r="A95" s="78" t="s">
        <v>141</v>
      </c>
      <c r="B95" s="70" t="s">
        <v>142</v>
      </c>
      <c r="C95" s="15" t="s">
        <v>83</v>
      </c>
      <c r="D95" s="16" t="s">
        <v>37</v>
      </c>
      <c r="E95" s="15" t="s">
        <v>131</v>
      </c>
      <c r="F95" s="16" t="s">
        <v>84</v>
      </c>
      <c r="G95" s="17">
        <v>0</v>
      </c>
      <c r="H95" s="17">
        <v>0</v>
      </c>
      <c r="I95" s="17">
        <v>18500</v>
      </c>
      <c r="J95" s="17">
        <f t="shared" ref="J95" si="10">+K95/M95</f>
        <v>462.5</v>
      </c>
      <c r="K95" s="17">
        <f t="shared" ref="K95" si="11">+G95+H95+I95</f>
        <v>18500</v>
      </c>
      <c r="L95" s="18">
        <v>16</v>
      </c>
      <c r="M95" s="15">
        <v>40</v>
      </c>
    </row>
    <row r="96" spans="1:13" s="1" customFormat="1" ht="31.5" customHeight="1" x14ac:dyDescent="0.25">
      <c r="A96" s="79"/>
      <c r="B96" s="71"/>
      <c r="C96" s="72" t="s">
        <v>132</v>
      </c>
      <c r="D96" s="73"/>
      <c r="E96" s="73"/>
      <c r="F96" s="73"/>
      <c r="G96" s="73"/>
      <c r="H96" s="73"/>
      <c r="I96" s="73"/>
      <c r="J96" s="73"/>
      <c r="K96" s="73"/>
      <c r="L96" s="73"/>
      <c r="M96" s="74"/>
    </row>
    <row r="97" spans="1:14" s="1" customFormat="1" ht="30.75" customHeight="1" x14ac:dyDescent="0.25">
      <c r="A97" s="78" t="s">
        <v>141</v>
      </c>
      <c r="B97" s="70" t="s">
        <v>143</v>
      </c>
      <c r="C97" s="15" t="s">
        <v>47</v>
      </c>
      <c r="D97" s="16" t="s">
        <v>38</v>
      </c>
      <c r="E97" s="15" t="s">
        <v>19</v>
      </c>
      <c r="F97" s="23" t="s">
        <v>144</v>
      </c>
      <c r="G97" s="20">
        <v>7114.8</v>
      </c>
      <c r="H97" s="20">
        <v>5840</v>
      </c>
      <c r="I97" s="20">
        <v>1948.5</v>
      </c>
      <c r="J97" s="20">
        <f>+K97/M97</f>
        <v>3725.8249999999998</v>
      </c>
      <c r="K97" s="20">
        <f>+G97+H97+I97</f>
        <v>14903.3</v>
      </c>
      <c r="L97" s="21">
        <v>18</v>
      </c>
      <c r="M97" s="21">
        <v>4</v>
      </c>
      <c r="N97" s="22"/>
    </row>
    <row r="98" spans="1:14" s="1" customFormat="1" ht="28.5" customHeight="1" x14ac:dyDescent="0.25">
      <c r="A98" s="79"/>
      <c r="B98" s="71"/>
      <c r="C98" s="72" t="s">
        <v>145</v>
      </c>
      <c r="D98" s="73"/>
      <c r="E98" s="73"/>
      <c r="F98" s="73"/>
      <c r="G98" s="73"/>
      <c r="H98" s="73"/>
      <c r="I98" s="73"/>
      <c r="J98" s="73"/>
      <c r="K98" s="73"/>
      <c r="L98" s="73"/>
      <c r="M98" s="74"/>
    </row>
    <row r="99" spans="1:14" ht="21" customHeight="1" x14ac:dyDescent="0.25">
      <c r="A99" s="75" t="s">
        <v>14</v>
      </c>
      <c r="B99" s="76"/>
      <c r="C99" s="76"/>
      <c r="D99" s="76"/>
      <c r="E99" s="76"/>
      <c r="F99" s="76"/>
      <c r="G99" s="76"/>
      <c r="H99" s="76"/>
      <c r="I99" s="76"/>
      <c r="J99" s="77"/>
      <c r="K99" s="9">
        <v>81543.899999999994</v>
      </c>
      <c r="L99" s="10">
        <v>102</v>
      </c>
      <c r="M99" s="10">
        <v>583</v>
      </c>
    </row>
    <row r="100" spans="1:14" s="1" customFormat="1" ht="21.75" customHeight="1" x14ac:dyDescent="0.25">
      <c r="A100" s="61" t="s">
        <v>146</v>
      </c>
      <c r="B100" s="61"/>
      <c r="C100" s="61"/>
      <c r="D100" s="61"/>
      <c r="E100" s="61"/>
      <c r="F100" s="61"/>
      <c r="G100" s="61"/>
      <c r="H100" s="61"/>
      <c r="I100" s="61"/>
      <c r="J100" s="61"/>
      <c r="K100" s="61"/>
      <c r="L100" s="61"/>
      <c r="M100" s="61"/>
      <c r="N100" s="61"/>
    </row>
    <row r="101" spans="1:14" s="1" customFormat="1" ht="21.75" customHeight="1" x14ac:dyDescent="0.25">
      <c r="A101" s="62" t="s">
        <v>0</v>
      </c>
      <c r="B101" s="63" t="s">
        <v>1</v>
      </c>
      <c r="C101" s="64" t="s">
        <v>2</v>
      </c>
      <c r="D101" s="63" t="s">
        <v>3</v>
      </c>
      <c r="E101" s="63" t="s">
        <v>4</v>
      </c>
      <c r="F101" s="63" t="s">
        <v>5</v>
      </c>
      <c r="G101" s="65" t="s">
        <v>203</v>
      </c>
      <c r="H101" s="65"/>
      <c r="I101" s="65"/>
      <c r="J101" s="65"/>
      <c r="K101" s="65"/>
      <c r="L101" s="66" t="s">
        <v>201</v>
      </c>
      <c r="M101" s="67" t="s">
        <v>6</v>
      </c>
      <c r="N101" s="64" t="s">
        <v>202</v>
      </c>
    </row>
    <row r="102" spans="1:14" s="1" customFormat="1" ht="32.25" customHeight="1" x14ac:dyDescent="0.25">
      <c r="A102" s="62"/>
      <c r="B102" s="63"/>
      <c r="C102" s="64"/>
      <c r="D102" s="63"/>
      <c r="E102" s="63"/>
      <c r="F102" s="63"/>
      <c r="G102" s="29" t="s">
        <v>196</v>
      </c>
      <c r="H102" s="29" t="s">
        <v>197</v>
      </c>
      <c r="I102" s="30" t="s">
        <v>198</v>
      </c>
      <c r="J102" s="29" t="s">
        <v>199</v>
      </c>
      <c r="K102" s="29" t="s">
        <v>200</v>
      </c>
      <c r="L102" s="66"/>
      <c r="M102" s="67"/>
      <c r="N102" s="64"/>
    </row>
    <row r="103" spans="1:14" s="1" customFormat="1" ht="42.75" customHeight="1" x14ac:dyDescent="0.25">
      <c r="A103" s="68" t="s">
        <v>147</v>
      </c>
      <c r="B103" s="70" t="s">
        <v>148</v>
      </c>
      <c r="C103" s="15" t="s">
        <v>83</v>
      </c>
      <c r="D103" s="16" t="s">
        <v>84</v>
      </c>
      <c r="E103" s="15" t="s">
        <v>131</v>
      </c>
      <c r="F103" s="16" t="s">
        <v>135</v>
      </c>
      <c r="G103" s="17">
        <v>0</v>
      </c>
      <c r="H103" s="17">
        <v>0</v>
      </c>
      <c r="I103" s="17">
        <v>1362.9</v>
      </c>
      <c r="J103" s="17">
        <v>0</v>
      </c>
      <c r="K103" s="17">
        <f>+L103/N103</f>
        <v>30.286666666666669</v>
      </c>
      <c r="L103" s="17">
        <f>+G103+H103+I103+J103</f>
        <v>1362.9</v>
      </c>
      <c r="M103" s="18">
        <v>16</v>
      </c>
      <c r="N103" s="19">
        <v>45</v>
      </c>
    </row>
    <row r="104" spans="1:14" s="1" customFormat="1" x14ac:dyDescent="0.25">
      <c r="A104" s="69"/>
      <c r="B104" s="71"/>
      <c r="C104" s="72" t="s">
        <v>85</v>
      </c>
      <c r="D104" s="73"/>
      <c r="E104" s="73"/>
      <c r="F104" s="73"/>
      <c r="G104" s="73"/>
      <c r="H104" s="73"/>
      <c r="I104" s="73"/>
      <c r="J104" s="73"/>
      <c r="K104" s="73"/>
      <c r="L104" s="73"/>
      <c r="M104" s="73"/>
      <c r="N104" s="74"/>
    </row>
    <row r="105" spans="1:14" s="1" customFormat="1" ht="42.75" customHeight="1" x14ac:dyDescent="0.25">
      <c r="A105" s="68" t="s">
        <v>149</v>
      </c>
      <c r="B105" s="70" t="s">
        <v>150</v>
      </c>
      <c r="C105" s="15" t="s">
        <v>47</v>
      </c>
      <c r="D105" s="16" t="s">
        <v>19</v>
      </c>
      <c r="E105" s="16" t="s">
        <v>38</v>
      </c>
      <c r="F105" s="16" t="s">
        <v>60</v>
      </c>
      <c r="G105" s="17">
        <v>1728.1</v>
      </c>
      <c r="H105" s="17">
        <v>4380</v>
      </c>
      <c r="I105" s="17"/>
      <c r="J105" s="17">
        <v>8940</v>
      </c>
      <c r="K105" s="17">
        <f>+L105/N105</f>
        <v>5016.0333333333338</v>
      </c>
      <c r="L105" s="17">
        <f>+G105+H105+J105</f>
        <v>15048.1</v>
      </c>
      <c r="M105" s="18">
        <v>16</v>
      </c>
      <c r="N105" s="15">
        <v>3</v>
      </c>
    </row>
    <row r="106" spans="1:14" s="1" customFormat="1" x14ac:dyDescent="0.25">
      <c r="A106" s="69"/>
      <c r="B106" s="71"/>
      <c r="C106" s="72" t="s">
        <v>151</v>
      </c>
      <c r="D106" s="73"/>
      <c r="E106" s="73"/>
      <c r="F106" s="73"/>
      <c r="G106" s="73"/>
      <c r="H106" s="73"/>
      <c r="I106" s="73"/>
      <c r="J106" s="73"/>
      <c r="K106" s="73"/>
      <c r="L106" s="73"/>
      <c r="M106" s="73"/>
      <c r="N106" s="74"/>
    </row>
    <row r="107" spans="1:14" s="1" customFormat="1" ht="42.75" customHeight="1" x14ac:dyDescent="0.25">
      <c r="A107" s="68" t="s">
        <v>152</v>
      </c>
      <c r="B107" s="70" t="s">
        <v>153</v>
      </c>
      <c r="C107" s="15" t="s">
        <v>47</v>
      </c>
      <c r="D107" s="16" t="s">
        <v>19</v>
      </c>
      <c r="E107" s="23" t="s">
        <v>19</v>
      </c>
      <c r="F107" s="16" t="s">
        <v>154</v>
      </c>
      <c r="G107" s="17">
        <v>1438.8</v>
      </c>
      <c r="H107" s="17">
        <v>2040</v>
      </c>
      <c r="I107" s="17"/>
      <c r="J107" s="17">
        <v>0</v>
      </c>
      <c r="K107" s="17">
        <f>+L107/N107</f>
        <v>1159.6000000000001</v>
      </c>
      <c r="L107" s="17">
        <f>+G107+H107+J107</f>
        <v>3478.8</v>
      </c>
      <c r="M107" s="18">
        <v>3</v>
      </c>
      <c r="N107" s="19">
        <v>3</v>
      </c>
    </row>
    <row r="108" spans="1:14" s="1" customFormat="1" ht="31.5" customHeight="1" x14ac:dyDescent="0.25">
      <c r="A108" s="69"/>
      <c r="B108" s="71"/>
      <c r="C108" s="72" t="s">
        <v>155</v>
      </c>
      <c r="D108" s="73"/>
      <c r="E108" s="73"/>
      <c r="F108" s="73"/>
      <c r="G108" s="73"/>
      <c r="H108" s="73"/>
      <c r="I108" s="73"/>
      <c r="J108" s="73"/>
      <c r="K108" s="73"/>
      <c r="L108" s="73"/>
      <c r="M108" s="73"/>
      <c r="N108" s="74"/>
    </row>
    <row r="109" spans="1:14" s="1" customFormat="1" ht="42.75" customHeight="1" x14ac:dyDescent="0.25">
      <c r="A109" s="68" t="s">
        <v>156</v>
      </c>
      <c r="B109" s="50" t="s">
        <v>99</v>
      </c>
      <c r="C109" s="24" t="s">
        <v>36</v>
      </c>
      <c r="D109" s="25" t="s">
        <v>38</v>
      </c>
      <c r="E109" s="25" t="s">
        <v>38</v>
      </c>
      <c r="F109" s="25" t="s">
        <v>135</v>
      </c>
      <c r="G109" s="26">
        <v>0</v>
      </c>
      <c r="H109" s="26">
        <v>0</v>
      </c>
      <c r="I109" s="26">
        <v>0</v>
      </c>
      <c r="J109" s="26">
        <v>0</v>
      </c>
      <c r="K109" s="26">
        <v>0</v>
      </c>
      <c r="L109" s="26">
        <v>0</v>
      </c>
      <c r="M109" s="27" t="s">
        <v>68</v>
      </c>
      <c r="N109" s="28">
        <v>1</v>
      </c>
    </row>
    <row r="110" spans="1:14" s="1" customFormat="1" x14ac:dyDescent="0.25">
      <c r="A110" s="69"/>
      <c r="B110" s="51"/>
      <c r="C110" s="52" t="s">
        <v>100</v>
      </c>
      <c r="D110" s="53"/>
      <c r="E110" s="53"/>
      <c r="F110" s="53"/>
      <c r="G110" s="53"/>
      <c r="H110" s="53"/>
      <c r="I110" s="53"/>
      <c r="J110" s="53"/>
      <c r="K110" s="53"/>
      <c r="L110" s="53"/>
      <c r="M110" s="53"/>
      <c r="N110" s="54"/>
    </row>
    <row r="111" spans="1:14" s="1" customFormat="1" ht="42.75" customHeight="1" x14ac:dyDescent="0.25">
      <c r="A111" s="68" t="s">
        <v>156</v>
      </c>
      <c r="B111" s="50" t="s">
        <v>66</v>
      </c>
      <c r="C111" s="24" t="s">
        <v>36</v>
      </c>
      <c r="D111" s="25" t="s">
        <v>38</v>
      </c>
      <c r="E111" s="25" t="s">
        <v>38</v>
      </c>
      <c r="F111" s="25" t="s">
        <v>135</v>
      </c>
      <c r="G111" s="26">
        <v>0</v>
      </c>
      <c r="H111" s="26">
        <v>0</v>
      </c>
      <c r="I111" s="26">
        <v>0</v>
      </c>
      <c r="J111" s="26">
        <v>0</v>
      </c>
      <c r="K111" s="26">
        <v>0</v>
      </c>
      <c r="L111" s="26">
        <v>0</v>
      </c>
      <c r="M111" s="27" t="s">
        <v>68</v>
      </c>
      <c r="N111" s="24">
        <v>2</v>
      </c>
    </row>
    <row r="112" spans="1:14" s="1" customFormat="1" x14ac:dyDescent="0.25">
      <c r="A112" s="69"/>
      <c r="B112" s="51"/>
      <c r="C112" s="52" t="s">
        <v>101</v>
      </c>
      <c r="D112" s="53"/>
      <c r="E112" s="53"/>
      <c r="F112" s="53"/>
      <c r="G112" s="53"/>
      <c r="H112" s="53"/>
      <c r="I112" s="53"/>
      <c r="J112" s="53"/>
      <c r="K112" s="53"/>
      <c r="L112" s="53"/>
      <c r="M112" s="53"/>
      <c r="N112" s="54"/>
    </row>
    <row r="113" spans="1:14" s="1" customFormat="1" ht="42.75" customHeight="1" x14ac:dyDescent="0.25">
      <c r="A113" s="68" t="s">
        <v>157</v>
      </c>
      <c r="B113" s="50" t="s">
        <v>158</v>
      </c>
      <c r="C113" s="24" t="s">
        <v>36</v>
      </c>
      <c r="D113" s="25" t="s">
        <v>38</v>
      </c>
      <c r="E113" s="25" t="s">
        <v>38</v>
      </c>
      <c r="F113" s="25" t="s">
        <v>159</v>
      </c>
      <c r="G113" s="26">
        <v>4402.2</v>
      </c>
      <c r="H113" s="26">
        <v>6121.2</v>
      </c>
      <c r="I113" s="26">
        <v>0</v>
      </c>
      <c r="J113" s="26">
        <v>0</v>
      </c>
      <c r="K113" s="26">
        <f>+L113/N113</f>
        <v>3507.7999999999997</v>
      </c>
      <c r="L113" s="26">
        <f>+SUM(G113:J113)</f>
        <v>10523.4</v>
      </c>
      <c r="M113" s="27" t="s">
        <v>68</v>
      </c>
      <c r="N113" s="28">
        <v>3</v>
      </c>
    </row>
    <row r="114" spans="1:14" s="1" customFormat="1" x14ac:dyDescent="0.25">
      <c r="A114" s="69"/>
      <c r="B114" s="51"/>
      <c r="C114" s="52" t="s">
        <v>160</v>
      </c>
      <c r="D114" s="53"/>
      <c r="E114" s="53"/>
      <c r="F114" s="53"/>
      <c r="G114" s="53"/>
      <c r="H114" s="53"/>
      <c r="I114" s="53"/>
      <c r="J114" s="53"/>
      <c r="K114" s="53"/>
      <c r="L114" s="53"/>
      <c r="M114" s="53"/>
      <c r="N114" s="54"/>
    </row>
    <row r="115" spans="1:14" s="1" customFormat="1" ht="42.75" customHeight="1" x14ac:dyDescent="0.25">
      <c r="A115" s="68" t="s">
        <v>161</v>
      </c>
      <c r="B115" s="70" t="s">
        <v>162</v>
      </c>
      <c r="C115" s="24" t="s">
        <v>83</v>
      </c>
      <c r="D115" s="25" t="s">
        <v>84</v>
      </c>
      <c r="E115" s="24" t="s">
        <v>163</v>
      </c>
      <c r="F115" s="15" t="s">
        <v>164</v>
      </c>
      <c r="G115" s="26">
        <v>0</v>
      </c>
      <c r="H115" s="26">
        <v>0</v>
      </c>
      <c r="I115" s="26">
        <v>0</v>
      </c>
      <c r="J115" s="26">
        <v>0</v>
      </c>
      <c r="K115" s="26">
        <v>0</v>
      </c>
      <c r="L115" s="26">
        <v>0</v>
      </c>
      <c r="M115" s="21">
        <v>20</v>
      </c>
      <c r="N115" s="21">
        <v>13</v>
      </c>
    </row>
    <row r="116" spans="1:14" s="1" customFormat="1" x14ac:dyDescent="0.25">
      <c r="A116" s="69"/>
      <c r="B116" s="71"/>
      <c r="C116" s="52" t="s">
        <v>85</v>
      </c>
      <c r="D116" s="53"/>
      <c r="E116" s="53"/>
      <c r="F116" s="53"/>
      <c r="G116" s="53"/>
      <c r="H116" s="53"/>
      <c r="I116" s="53"/>
      <c r="J116" s="53"/>
      <c r="K116" s="53"/>
      <c r="L116" s="53"/>
      <c r="M116" s="53"/>
      <c r="N116" s="54"/>
    </row>
    <row r="117" spans="1:14" s="1" customFormat="1" ht="42.75" customHeight="1" x14ac:dyDescent="0.25">
      <c r="A117" s="68" t="s">
        <v>165</v>
      </c>
      <c r="B117" s="70" t="s">
        <v>166</v>
      </c>
      <c r="C117" s="15" t="s">
        <v>47</v>
      </c>
      <c r="D117" s="16" t="s">
        <v>37</v>
      </c>
      <c r="E117" s="15" t="s">
        <v>38</v>
      </c>
      <c r="F117" s="16" t="s">
        <v>135</v>
      </c>
      <c r="G117" s="17">
        <v>0</v>
      </c>
      <c r="H117" s="17">
        <v>0</v>
      </c>
      <c r="I117" s="17">
        <v>0</v>
      </c>
      <c r="J117" s="17">
        <v>4740</v>
      </c>
      <c r="K117" s="17">
        <f>+L117/N117</f>
        <v>790</v>
      </c>
      <c r="L117" s="17">
        <f>+SUM(G117:J117)</f>
        <v>4740</v>
      </c>
      <c r="M117" s="18">
        <v>16</v>
      </c>
      <c r="N117" s="15">
        <v>6</v>
      </c>
    </row>
    <row r="118" spans="1:14" s="1" customFormat="1" x14ac:dyDescent="0.25">
      <c r="A118" s="69"/>
      <c r="B118" s="71"/>
      <c r="C118" s="72" t="s">
        <v>167</v>
      </c>
      <c r="D118" s="73"/>
      <c r="E118" s="73"/>
      <c r="F118" s="73"/>
      <c r="G118" s="73"/>
      <c r="H118" s="73"/>
      <c r="I118" s="73"/>
      <c r="J118" s="73"/>
      <c r="K118" s="73"/>
      <c r="L118" s="73"/>
      <c r="M118" s="73"/>
      <c r="N118" s="74"/>
    </row>
    <row r="119" spans="1:14" s="1" customFormat="1" ht="42.75" customHeight="1" x14ac:dyDescent="0.25">
      <c r="A119" s="68" t="s">
        <v>168</v>
      </c>
      <c r="B119" s="50" t="s">
        <v>169</v>
      </c>
      <c r="C119" s="24" t="s">
        <v>83</v>
      </c>
      <c r="D119" s="24" t="s">
        <v>37</v>
      </c>
      <c r="E119" s="24" t="s">
        <v>170</v>
      </c>
      <c r="F119" s="25" t="s">
        <v>171</v>
      </c>
      <c r="G119" s="26">
        <v>925.8</v>
      </c>
      <c r="H119" s="26">
        <v>760</v>
      </c>
      <c r="I119" s="26">
        <v>0</v>
      </c>
      <c r="J119" s="26">
        <v>0</v>
      </c>
      <c r="K119" s="26">
        <f>+L119/N119</f>
        <v>1685.8</v>
      </c>
      <c r="L119" s="26">
        <f>+SUM(G119:J119)</f>
        <v>1685.8</v>
      </c>
      <c r="M119" s="27" t="s">
        <v>68</v>
      </c>
      <c r="N119" s="24">
        <v>1</v>
      </c>
    </row>
    <row r="120" spans="1:14" s="1" customFormat="1" ht="42.75" customHeight="1" x14ac:dyDescent="0.25">
      <c r="A120" s="69"/>
      <c r="B120" s="51"/>
      <c r="C120" s="52" t="s">
        <v>172</v>
      </c>
      <c r="D120" s="53"/>
      <c r="E120" s="53"/>
      <c r="F120" s="53"/>
      <c r="G120" s="53"/>
      <c r="H120" s="53"/>
      <c r="I120" s="53"/>
      <c r="J120" s="53"/>
      <c r="K120" s="53"/>
      <c r="L120" s="53"/>
      <c r="M120" s="53"/>
      <c r="N120" s="54"/>
    </row>
    <row r="121" spans="1:14" s="1" customFormat="1" ht="42.75" customHeight="1" x14ac:dyDescent="0.25">
      <c r="A121" s="68" t="s">
        <v>173</v>
      </c>
      <c r="B121" s="50" t="s">
        <v>174</v>
      </c>
      <c r="C121" s="24" t="s">
        <v>83</v>
      </c>
      <c r="D121" s="25" t="s">
        <v>84</v>
      </c>
      <c r="E121" s="24" t="s">
        <v>163</v>
      </c>
      <c r="F121" s="15" t="s">
        <v>164</v>
      </c>
      <c r="G121" s="26">
        <v>0</v>
      </c>
      <c r="H121" s="26">
        <v>0</v>
      </c>
      <c r="I121" s="26">
        <v>0</v>
      </c>
      <c r="J121" s="26">
        <v>0</v>
      </c>
      <c r="K121" s="26">
        <v>0</v>
      </c>
      <c r="L121" s="26">
        <v>0</v>
      </c>
      <c r="M121" s="27">
        <v>12</v>
      </c>
      <c r="N121" s="24">
        <v>20</v>
      </c>
    </row>
    <row r="122" spans="1:14" s="1" customFormat="1" ht="42.75" customHeight="1" x14ac:dyDescent="0.25">
      <c r="A122" s="69"/>
      <c r="B122" s="51"/>
      <c r="C122" s="52" t="s">
        <v>85</v>
      </c>
      <c r="D122" s="53"/>
      <c r="E122" s="53"/>
      <c r="F122" s="53"/>
      <c r="G122" s="53"/>
      <c r="H122" s="53"/>
      <c r="I122" s="53"/>
      <c r="J122" s="53"/>
      <c r="K122" s="53"/>
      <c r="L122" s="53"/>
      <c r="M122" s="53"/>
      <c r="N122" s="54"/>
    </row>
    <row r="123" spans="1:14" s="1" customFormat="1" ht="42.75" customHeight="1" x14ac:dyDescent="0.25">
      <c r="A123" s="68" t="s">
        <v>175</v>
      </c>
      <c r="B123" s="70" t="s">
        <v>176</v>
      </c>
      <c r="C123" s="15" t="s">
        <v>47</v>
      </c>
      <c r="D123" s="16" t="s">
        <v>37</v>
      </c>
      <c r="E123" s="15" t="s">
        <v>38</v>
      </c>
      <c r="F123" s="16" t="s">
        <v>177</v>
      </c>
      <c r="G123" s="26">
        <v>4413.2</v>
      </c>
      <c r="H123" s="26">
        <v>3400</v>
      </c>
      <c r="I123" s="26">
        <v>0</v>
      </c>
      <c r="J123" s="26">
        <v>0</v>
      </c>
      <c r="K123" s="26">
        <f>+L123/N123</f>
        <v>3906.6</v>
      </c>
      <c r="L123" s="26">
        <f>+G123+H123+J123</f>
        <v>7813.2</v>
      </c>
      <c r="M123" s="18" t="s">
        <v>68</v>
      </c>
      <c r="N123" s="15">
        <v>2</v>
      </c>
    </row>
    <row r="124" spans="1:14" s="1" customFormat="1" x14ac:dyDescent="0.25">
      <c r="A124" s="69"/>
      <c r="B124" s="71"/>
      <c r="C124" s="72" t="s">
        <v>178</v>
      </c>
      <c r="D124" s="73"/>
      <c r="E124" s="73"/>
      <c r="F124" s="73"/>
      <c r="G124" s="73"/>
      <c r="H124" s="73"/>
      <c r="I124" s="73"/>
      <c r="J124" s="73"/>
      <c r="K124" s="73"/>
      <c r="L124" s="73"/>
      <c r="M124" s="73"/>
      <c r="N124" s="74"/>
    </row>
    <row r="125" spans="1:14" s="1" customFormat="1" ht="42" customHeight="1" x14ac:dyDescent="0.25">
      <c r="A125" s="68" t="s">
        <v>179</v>
      </c>
      <c r="B125" s="70" t="s">
        <v>180</v>
      </c>
      <c r="C125" s="24" t="s">
        <v>83</v>
      </c>
      <c r="D125" s="24" t="s">
        <v>37</v>
      </c>
      <c r="E125" s="15" t="s">
        <v>38</v>
      </c>
      <c r="F125" s="16" t="s">
        <v>181</v>
      </c>
      <c r="G125" s="26">
        <v>1200.0999999999999</v>
      </c>
      <c r="H125" s="26">
        <v>500</v>
      </c>
      <c r="I125" s="26">
        <v>4308</v>
      </c>
      <c r="J125" s="26">
        <v>5000</v>
      </c>
      <c r="K125" s="26">
        <f>+L125/N125</f>
        <v>20.489602446483183</v>
      </c>
      <c r="L125" s="26">
        <f>+G125+H125+J125</f>
        <v>6700.1</v>
      </c>
      <c r="M125" s="18">
        <v>3</v>
      </c>
      <c r="N125" s="15">
        <v>327</v>
      </c>
    </row>
    <row r="126" spans="1:14" s="1" customFormat="1" ht="42.75" customHeight="1" x14ac:dyDescent="0.25">
      <c r="A126" s="69"/>
      <c r="B126" s="71"/>
      <c r="C126" s="72" t="s">
        <v>194</v>
      </c>
      <c r="D126" s="73"/>
      <c r="E126" s="73"/>
      <c r="F126" s="73"/>
      <c r="G126" s="73"/>
      <c r="H126" s="73"/>
      <c r="I126" s="73"/>
      <c r="J126" s="73"/>
      <c r="K126" s="73"/>
      <c r="L126" s="73"/>
      <c r="M126" s="73"/>
      <c r="N126" s="74"/>
    </row>
    <row r="127" spans="1:14" s="1" customFormat="1" ht="50.1" customHeight="1" x14ac:dyDescent="0.25">
      <c r="A127" s="68" t="s">
        <v>182</v>
      </c>
      <c r="B127" s="70" t="s">
        <v>183</v>
      </c>
      <c r="C127" s="15" t="s">
        <v>184</v>
      </c>
      <c r="D127" s="16" t="s">
        <v>37</v>
      </c>
      <c r="E127" s="15" t="s">
        <v>38</v>
      </c>
      <c r="F127" s="16" t="s">
        <v>144</v>
      </c>
      <c r="G127" s="17">
        <v>2756.6</v>
      </c>
      <c r="H127" s="17">
        <v>2040</v>
      </c>
      <c r="I127" s="17"/>
      <c r="J127" s="17">
        <v>0</v>
      </c>
      <c r="K127" s="17">
        <f>+L127/N127</f>
        <v>2398.3000000000002</v>
      </c>
      <c r="L127" s="17">
        <f>+G127+H127+J127</f>
        <v>4796.6000000000004</v>
      </c>
      <c r="M127" s="18" t="s">
        <v>68</v>
      </c>
      <c r="N127" s="15">
        <v>2</v>
      </c>
    </row>
    <row r="128" spans="1:14" s="1" customFormat="1" x14ac:dyDescent="0.25">
      <c r="A128" s="69"/>
      <c r="B128" s="71"/>
      <c r="C128" s="72" t="s">
        <v>185</v>
      </c>
      <c r="D128" s="73"/>
      <c r="E128" s="73"/>
      <c r="F128" s="73"/>
      <c r="G128" s="73"/>
      <c r="H128" s="73"/>
      <c r="I128" s="73"/>
      <c r="J128" s="73"/>
      <c r="K128" s="73"/>
      <c r="L128" s="73"/>
      <c r="M128" s="73"/>
      <c r="N128" s="74"/>
    </row>
    <row r="129" spans="1:15" s="1" customFormat="1" ht="36" customHeight="1" x14ac:dyDescent="0.25">
      <c r="A129" s="68" t="s">
        <v>182</v>
      </c>
      <c r="B129" s="70" t="s">
        <v>186</v>
      </c>
      <c r="C129" s="15" t="s">
        <v>47</v>
      </c>
      <c r="D129" s="16" t="s">
        <v>84</v>
      </c>
      <c r="E129" s="15" t="s">
        <v>187</v>
      </c>
      <c r="F129" s="15" t="s">
        <v>164</v>
      </c>
      <c r="G129" s="17">
        <v>0</v>
      </c>
      <c r="H129" s="17">
        <v>0</v>
      </c>
      <c r="I129" s="17">
        <v>0</v>
      </c>
      <c r="J129" s="17">
        <v>0</v>
      </c>
      <c r="K129" s="17">
        <v>0</v>
      </c>
      <c r="L129" s="17">
        <v>0</v>
      </c>
      <c r="M129" s="18">
        <v>2</v>
      </c>
      <c r="N129" s="15">
        <v>28</v>
      </c>
    </row>
    <row r="130" spans="1:15" s="1" customFormat="1" x14ac:dyDescent="0.25">
      <c r="A130" s="69"/>
      <c r="B130" s="71"/>
      <c r="C130" s="72" t="s">
        <v>195</v>
      </c>
      <c r="D130" s="73"/>
      <c r="E130" s="73"/>
      <c r="F130" s="73"/>
      <c r="G130" s="73"/>
      <c r="H130" s="73"/>
      <c r="I130" s="73"/>
      <c r="J130" s="73"/>
      <c r="K130" s="73"/>
      <c r="L130" s="73"/>
      <c r="M130" s="73"/>
      <c r="N130" s="74"/>
    </row>
    <row r="131" spans="1:15" s="1" customFormat="1" ht="42" customHeight="1" x14ac:dyDescent="0.25">
      <c r="A131" s="48" t="s">
        <v>188</v>
      </c>
      <c r="B131" s="50" t="s">
        <v>189</v>
      </c>
      <c r="C131" s="24" t="s">
        <v>36</v>
      </c>
      <c r="D131" s="24" t="s">
        <v>37</v>
      </c>
      <c r="E131" s="25" t="s">
        <v>38</v>
      </c>
      <c r="F131" s="25" t="s">
        <v>97</v>
      </c>
      <c r="G131" s="26">
        <v>0</v>
      </c>
      <c r="H131" s="26">
        <v>380</v>
      </c>
      <c r="I131" s="26">
        <v>0</v>
      </c>
      <c r="J131" s="26" t="s">
        <v>68</v>
      </c>
      <c r="K131" s="26">
        <f>+L131/N131</f>
        <v>380</v>
      </c>
      <c r="L131" s="26">
        <f>+SUM(G131:J131)</f>
        <v>380</v>
      </c>
      <c r="M131" s="27" t="s">
        <v>68</v>
      </c>
      <c r="N131" s="24">
        <v>1</v>
      </c>
    </row>
    <row r="132" spans="1:15" s="1" customFormat="1" x14ac:dyDescent="0.25">
      <c r="A132" s="49"/>
      <c r="B132" s="51"/>
      <c r="C132" s="52" t="s">
        <v>190</v>
      </c>
      <c r="D132" s="53"/>
      <c r="E132" s="53"/>
      <c r="F132" s="53"/>
      <c r="G132" s="53"/>
      <c r="H132" s="53"/>
      <c r="I132" s="53"/>
      <c r="J132" s="53"/>
      <c r="K132" s="53"/>
      <c r="L132" s="53"/>
      <c r="M132" s="53"/>
      <c r="N132" s="54"/>
    </row>
    <row r="133" spans="1:15" s="1" customFormat="1" ht="42" customHeight="1" x14ac:dyDescent="0.25">
      <c r="A133" s="68" t="s">
        <v>188</v>
      </c>
      <c r="B133" s="70" t="s">
        <v>191</v>
      </c>
      <c r="C133" s="15" t="s">
        <v>47</v>
      </c>
      <c r="D133" s="16" t="s">
        <v>84</v>
      </c>
      <c r="E133" s="15" t="s">
        <v>192</v>
      </c>
      <c r="F133" s="15" t="s">
        <v>164</v>
      </c>
      <c r="G133" s="20">
        <v>0</v>
      </c>
      <c r="H133" s="20">
        <v>0</v>
      </c>
      <c r="I133" s="20">
        <v>389.4</v>
      </c>
      <c r="J133" s="20">
        <v>0</v>
      </c>
      <c r="K133" s="20">
        <f>+L133/N133</f>
        <v>14.422222222222221</v>
      </c>
      <c r="L133" s="20">
        <f>+SUM(G133:J133)</f>
        <v>389.4</v>
      </c>
      <c r="M133" s="21">
        <v>7</v>
      </c>
      <c r="N133" s="21">
        <v>27</v>
      </c>
    </row>
    <row r="134" spans="1:15" s="1" customFormat="1" x14ac:dyDescent="0.25">
      <c r="A134" s="69"/>
      <c r="B134" s="71"/>
      <c r="C134" s="72" t="s">
        <v>195</v>
      </c>
      <c r="D134" s="73"/>
      <c r="E134" s="73"/>
      <c r="F134" s="73"/>
      <c r="G134" s="73"/>
      <c r="H134" s="73"/>
      <c r="I134" s="73"/>
      <c r="J134" s="73"/>
      <c r="K134" s="73"/>
      <c r="L134" s="73"/>
      <c r="M134" s="73"/>
      <c r="N134" s="74"/>
    </row>
    <row r="135" spans="1:15" s="1" customFormat="1" ht="28.5" customHeight="1" x14ac:dyDescent="0.25">
      <c r="A135" s="75" t="s">
        <v>14</v>
      </c>
      <c r="B135" s="76"/>
      <c r="C135" s="76"/>
      <c r="D135" s="76"/>
      <c r="E135" s="76"/>
      <c r="F135" s="76"/>
      <c r="G135" s="76"/>
      <c r="H135" s="76"/>
      <c r="I135" s="76"/>
      <c r="J135" s="76"/>
      <c r="K135" s="77"/>
      <c r="L135" s="31">
        <f>SUM(L103:L134)</f>
        <v>56918.299999999996</v>
      </c>
      <c r="M135" s="32">
        <f>+SUM(M103:M134)</f>
        <v>95</v>
      </c>
      <c r="N135" s="32">
        <f>+SUM(N103:N134)</f>
        <v>484</v>
      </c>
    </row>
    <row r="136" spans="1:15" s="1" customFormat="1" ht="19.5" customHeight="1" x14ac:dyDescent="0.25">
      <c r="A136" s="55" t="s">
        <v>193</v>
      </c>
      <c r="B136" s="56"/>
      <c r="C136" s="56"/>
      <c r="D136" s="56"/>
      <c r="E136" s="56"/>
      <c r="F136" s="56"/>
      <c r="G136" s="56"/>
      <c r="H136" s="56"/>
      <c r="I136" s="56"/>
      <c r="J136" s="56"/>
      <c r="K136" s="56"/>
      <c r="L136" s="56"/>
      <c r="M136" s="56"/>
      <c r="N136" s="56"/>
    </row>
    <row r="137" spans="1:15" s="1" customFormat="1" ht="21.75" customHeight="1" x14ac:dyDescent="0.25">
      <c r="A137" s="61" t="s">
        <v>204</v>
      </c>
      <c r="B137" s="61"/>
      <c r="C137" s="61"/>
      <c r="D137" s="61"/>
      <c r="E137" s="61"/>
      <c r="F137" s="61"/>
      <c r="G137" s="61"/>
      <c r="H137" s="61"/>
      <c r="I137" s="61"/>
      <c r="J137" s="61"/>
      <c r="K137" s="61"/>
      <c r="L137" s="61"/>
      <c r="M137" s="61"/>
      <c r="N137" s="61"/>
    </row>
    <row r="138" spans="1:15" s="1" customFormat="1" ht="21.75" customHeight="1" x14ac:dyDescent="0.25">
      <c r="A138" s="62" t="s">
        <v>0</v>
      </c>
      <c r="B138" s="63" t="s">
        <v>1</v>
      </c>
      <c r="C138" s="64" t="s">
        <v>2</v>
      </c>
      <c r="D138" s="63" t="s">
        <v>3</v>
      </c>
      <c r="E138" s="63" t="s">
        <v>4</v>
      </c>
      <c r="F138" s="63" t="s">
        <v>5</v>
      </c>
      <c r="G138" s="65" t="s">
        <v>203</v>
      </c>
      <c r="H138" s="65"/>
      <c r="I138" s="65"/>
      <c r="J138" s="65"/>
      <c r="K138" s="65"/>
      <c r="L138" s="66" t="s">
        <v>201</v>
      </c>
      <c r="M138" s="67" t="s">
        <v>6</v>
      </c>
      <c r="N138" s="64" t="s">
        <v>202</v>
      </c>
    </row>
    <row r="139" spans="1:15" s="1" customFormat="1" ht="32.25" customHeight="1" x14ac:dyDescent="0.25">
      <c r="A139" s="62"/>
      <c r="B139" s="63"/>
      <c r="C139" s="64"/>
      <c r="D139" s="63"/>
      <c r="E139" s="63"/>
      <c r="F139" s="63"/>
      <c r="G139" s="33" t="s">
        <v>196</v>
      </c>
      <c r="H139" s="33" t="s">
        <v>197</v>
      </c>
      <c r="I139" s="30" t="s">
        <v>198</v>
      </c>
      <c r="J139" s="33" t="s">
        <v>199</v>
      </c>
      <c r="K139" s="33" t="s">
        <v>200</v>
      </c>
      <c r="L139" s="66"/>
      <c r="M139" s="67"/>
      <c r="N139" s="64"/>
    </row>
    <row r="140" spans="1:15" s="1" customFormat="1" x14ac:dyDescent="0.25">
      <c r="A140" s="48" t="s">
        <v>205</v>
      </c>
      <c r="B140" s="50" t="s">
        <v>99</v>
      </c>
      <c r="C140" s="24" t="s">
        <v>36</v>
      </c>
      <c r="D140" s="25" t="s">
        <v>38</v>
      </c>
      <c r="E140" s="25" t="s">
        <v>38</v>
      </c>
      <c r="F140" s="25" t="s">
        <v>135</v>
      </c>
      <c r="G140" s="26">
        <v>0</v>
      </c>
      <c r="H140" s="26">
        <v>0</v>
      </c>
      <c r="I140" s="26">
        <v>0</v>
      </c>
      <c r="J140" s="26">
        <v>0</v>
      </c>
      <c r="K140" s="26">
        <v>0</v>
      </c>
      <c r="L140" s="26">
        <v>0</v>
      </c>
      <c r="M140" s="27" t="s">
        <v>68</v>
      </c>
      <c r="N140" s="28">
        <v>2</v>
      </c>
    </row>
    <row r="141" spans="1:15" s="1" customFormat="1" x14ac:dyDescent="0.25">
      <c r="A141" s="49"/>
      <c r="B141" s="51"/>
      <c r="C141" s="52" t="s">
        <v>206</v>
      </c>
      <c r="D141" s="53"/>
      <c r="E141" s="53"/>
      <c r="F141" s="53"/>
      <c r="G141" s="53"/>
      <c r="H141" s="53"/>
      <c r="I141" s="53"/>
      <c r="J141" s="53"/>
      <c r="K141" s="53"/>
      <c r="L141" s="53"/>
      <c r="M141" s="53"/>
      <c r="N141" s="54"/>
    </row>
    <row r="142" spans="1:15" s="1" customFormat="1" x14ac:dyDescent="0.25">
      <c r="A142" s="48" t="s">
        <v>205</v>
      </c>
      <c r="B142" s="50" t="s">
        <v>66</v>
      </c>
      <c r="C142" s="24" t="s">
        <v>36</v>
      </c>
      <c r="D142" s="25" t="s">
        <v>38</v>
      </c>
      <c r="E142" s="25" t="s">
        <v>38</v>
      </c>
      <c r="F142" s="25" t="s">
        <v>135</v>
      </c>
      <c r="G142" s="26">
        <v>0</v>
      </c>
      <c r="H142" s="26">
        <v>0</v>
      </c>
      <c r="I142" s="26">
        <v>0</v>
      </c>
      <c r="J142" s="26">
        <v>0</v>
      </c>
      <c r="K142" s="26">
        <v>0</v>
      </c>
      <c r="L142" s="26">
        <v>0</v>
      </c>
      <c r="M142" s="27" t="s">
        <v>68</v>
      </c>
      <c r="N142" s="24">
        <v>2</v>
      </c>
    </row>
    <row r="143" spans="1:15" s="1" customFormat="1" x14ac:dyDescent="0.25">
      <c r="A143" s="49"/>
      <c r="B143" s="51"/>
      <c r="C143" s="52" t="s">
        <v>101</v>
      </c>
      <c r="D143" s="53"/>
      <c r="E143" s="53"/>
      <c r="F143" s="53"/>
      <c r="G143" s="53"/>
      <c r="H143" s="53"/>
      <c r="I143" s="53"/>
      <c r="J143" s="53"/>
      <c r="K143" s="53"/>
      <c r="L143" s="53"/>
      <c r="M143" s="53"/>
      <c r="N143" s="54"/>
      <c r="O143" s="37"/>
    </row>
    <row r="144" spans="1:15" s="1" customFormat="1" x14ac:dyDescent="0.25">
      <c r="A144" s="48" t="s">
        <v>207</v>
      </c>
      <c r="B144" s="50" t="s">
        <v>208</v>
      </c>
      <c r="C144" s="24" t="s">
        <v>47</v>
      </c>
      <c r="D144" s="25" t="s">
        <v>19</v>
      </c>
      <c r="E144" s="35" t="s">
        <v>19</v>
      </c>
      <c r="F144" s="25" t="s">
        <v>60</v>
      </c>
      <c r="G144" s="26">
        <v>1636.8</v>
      </c>
      <c r="H144" s="26">
        <v>2040</v>
      </c>
      <c r="I144" s="26">
        <v>0</v>
      </c>
      <c r="J144" s="26">
        <v>0</v>
      </c>
      <c r="K144" s="26">
        <f>+L144/N144</f>
        <v>1225.6000000000001</v>
      </c>
      <c r="L144" s="26">
        <f>+G144+H144+J144</f>
        <v>3676.8</v>
      </c>
      <c r="M144" s="27">
        <v>6</v>
      </c>
      <c r="N144" s="28">
        <v>3</v>
      </c>
      <c r="O144" s="37"/>
    </row>
    <row r="145" spans="1:15" s="1" customFormat="1" x14ac:dyDescent="0.25">
      <c r="A145" s="49"/>
      <c r="B145" s="51"/>
      <c r="C145" s="52" t="s">
        <v>209</v>
      </c>
      <c r="D145" s="53"/>
      <c r="E145" s="53"/>
      <c r="F145" s="53"/>
      <c r="G145" s="53"/>
      <c r="H145" s="53"/>
      <c r="I145" s="53"/>
      <c r="J145" s="53"/>
      <c r="K145" s="53"/>
      <c r="L145" s="53"/>
      <c r="M145" s="53"/>
      <c r="N145" s="54"/>
      <c r="O145" s="37"/>
    </row>
    <row r="146" spans="1:15" s="1" customFormat="1" ht="24" x14ac:dyDescent="0.25">
      <c r="A146" s="48" t="s">
        <v>210</v>
      </c>
      <c r="B146" s="50" t="s">
        <v>211</v>
      </c>
      <c r="C146" s="24" t="s">
        <v>47</v>
      </c>
      <c r="D146" s="25" t="s">
        <v>84</v>
      </c>
      <c r="E146" s="24" t="s">
        <v>212</v>
      </c>
      <c r="F146" s="24" t="s">
        <v>164</v>
      </c>
      <c r="G146" s="26">
        <v>0</v>
      </c>
      <c r="H146" s="26">
        <v>0</v>
      </c>
      <c r="I146" s="26"/>
      <c r="J146" s="26">
        <v>0</v>
      </c>
      <c r="K146" s="26">
        <v>0</v>
      </c>
      <c r="L146" s="26">
        <f>+SUM(G146:J146)</f>
        <v>0</v>
      </c>
      <c r="M146" s="24">
        <v>75</v>
      </c>
      <c r="N146" s="35">
        <v>7</v>
      </c>
      <c r="O146" s="37"/>
    </row>
    <row r="147" spans="1:15" s="1" customFormat="1" ht="26.25" customHeight="1" x14ac:dyDescent="0.25">
      <c r="A147" s="49"/>
      <c r="B147" s="51"/>
      <c r="C147" s="52" t="s">
        <v>213</v>
      </c>
      <c r="D147" s="53"/>
      <c r="E147" s="53"/>
      <c r="F147" s="53"/>
      <c r="G147" s="53"/>
      <c r="H147" s="53"/>
      <c r="I147" s="53"/>
      <c r="J147" s="53"/>
      <c r="K147" s="53"/>
      <c r="L147" s="53"/>
      <c r="M147" s="53"/>
      <c r="N147" s="54"/>
      <c r="O147" s="37"/>
    </row>
    <row r="148" spans="1:15" s="1" customFormat="1" ht="24" x14ac:dyDescent="0.25">
      <c r="A148" s="48" t="s">
        <v>214</v>
      </c>
      <c r="B148" s="50" t="s">
        <v>215</v>
      </c>
      <c r="C148" s="24" t="s">
        <v>47</v>
      </c>
      <c r="D148" s="25" t="s">
        <v>84</v>
      </c>
      <c r="E148" s="24" t="s">
        <v>212</v>
      </c>
      <c r="F148" s="24" t="s">
        <v>164</v>
      </c>
      <c r="G148" s="26">
        <v>0</v>
      </c>
      <c r="H148" s="26">
        <v>0</v>
      </c>
      <c r="I148" s="26">
        <v>966.7</v>
      </c>
      <c r="J148" s="26">
        <v>0</v>
      </c>
      <c r="K148" s="26">
        <f>+L148/M148</f>
        <v>38.667999999999999</v>
      </c>
      <c r="L148" s="26">
        <f>+SUM(G148:J148)</f>
        <v>966.7</v>
      </c>
      <c r="M148" s="24">
        <v>25</v>
      </c>
      <c r="N148" s="35">
        <v>13</v>
      </c>
      <c r="O148" s="37"/>
    </row>
    <row r="149" spans="1:15" s="1" customFormat="1" x14ac:dyDescent="0.25">
      <c r="A149" s="49"/>
      <c r="B149" s="51"/>
      <c r="C149" s="99" t="s">
        <v>85</v>
      </c>
      <c r="D149" s="99"/>
      <c r="E149" s="99"/>
      <c r="F149" s="99"/>
      <c r="G149" s="99"/>
      <c r="H149" s="99"/>
      <c r="I149" s="99"/>
      <c r="J149" s="99"/>
      <c r="K149" s="99"/>
      <c r="L149" s="99"/>
      <c r="M149" s="99"/>
      <c r="N149" s="99"/>
      <c r="O149" s="37"/>
    </row>
    <row r="150" spans="1:15" s="1" customFormat="1" ht="24" x14ac:dyDescent="0.25">
      <c r="A150" s="48" t="s">
        <v>216</v>
      </c>
      <c r="B150" s="50" t="s">
        <v>217</v>
      </c>
      <c r="C150" s="24" t="s">
        <v>83</v>
      </c>
      <c r="D150" s="25" t="s">
        <v>84</v>
      </c>
      <c r="E150" s="24" t="s">
        <v>163</v>
      </c>
      <c r="F150" s="24" t="s">
        <v>164</v>
      </c>
      <c r="G150" s="26">
        <v>0</v>
      </c>
      <c r="H150" s="26">
        <v>0</v>
      </c>
      <c r="I150" s="26">
        <v>0</v>
      </c>
      <c r="J150" s="26">
        <v>0</v>
      </c>
      <c r="K150" s="26">
        <v>0</v>
      </c>
      <c r="L150" s="26">
        <v>0</v>
      </c>
      <c r="M150" s="36">
        <v>20</v>
      </c>
      <c r="N150" s="36">
        <v>17</v>
      </c>
      <c r="O150" s="37"/>
    </row>
    <row r="151" spans="1:15" s="1" customFormat="1" x14ac:dyDescent="0.25">
      <c r="A151" s="49"/>
      <c r="B151" s="51"/>
      <c r="C151" s="52" t="s">
        <v>85</v>
      </c>
      <c r="D151" s="53"/>
      <c r="E151" s="53"/>
      <c r="F151" s="53"/>
      <c r="G151" s="53"/>
      <c r="H151" s="53"/>
      <c r="I151" s="53"/>
      <c r="J151" s="53"/>
      <c r="K151" s="53"/>
      <c r="L151" s="53"/>
      <c r="M151" s="53"/>
      <c r="N151" s="54"/>
      <c r="O151" s="37"/>
    </row>
    <row r="152" spans="1:15" s="1" customFormat="1" x14ac:dyDescent="0.25">
      <c r="A152" s="48" t="s">
        <v>218</v>
      </c>
      <c r="B152" s="70" t="s">
        <v>219</v>
      </c>
      <c r="C152" s="15" t="s">
        <v>47</v>
      </c>
      <c r="D152" s="16" t="s">
        <v>37</v>
      </c>
      <c r="E152" s="15" t="s">
        <v>38</v>
      </c>
      <c r="F152" s="16" t="s">
        <v>135</v>
      </c>
      <c r="G152" s="17">
        <v>0</v>
      </c>
      <c r="H152" s="17">
        <v>0</v>
      </c>
      <c r="I152" s="17">
        <v>0</v>
      </c>
      <c r="J152" s="17">
        <v>4400</v>
      </c>
      <c r="K152" s="17">
        <f>+L152/N152</f>
        <v>1100</v>
      </c>
      <c r="L152" s="17">
        <f>+SUM(G152:J152)</f>
        <v>4400</v>
      </c>
      <c r="M152" s="18">
        <v>16</v>
      </c>
      <c r="N152" s="15">
        <v>4</v>
      </c>
      <c r="O152" s="37"/>
    </row>
    <row r="153" spans="1:15" s="1" customFormat="1" x14ac:dyDescent="0.25">
      <c r="A153" s="49"/>
      <c r="B153" s="71"/>
      <c r="C153" s="72" t="s">
        <v>220</v>
      </c>
      <c r="D153" s="73"/>
      <c r="E153" s="73"/>
      <c r="F153" s="73"/>
      <c r="G153" s="73"/>
      <c r="H153" s="73"/>
      <c r="I153" s="73"/>
      <c r="J153" s="73"/>
      <c r="K153" s="73"/>
      <c r="L153" s="73"/>
      <c r="M153" s="73"/>
      <c r="N153" s="74"/>
      <c r="O153" s="37"/>
    </row>
    <row r="154" spans="1:15" s="1" customFormat="1" x14ac:dyDescent="0.25">
      <c r="A154" s="48" t="s">
        <v>221</v>
      </c>
      <c r="B154" s="50" t="s">
        <v>222</v>
      </c>
      <c r="C154" s="24" t="s">
        <v>47</v>
      </c>
      <c r="D154" s="24" t="s">
        <v>37</v>
      </c>
      <c r="E154" s="24" t="s">
        <v>38</v>
      </c>
      <c r="F154" s="25" t="s">
        <v>135</v>
      </c>
      <c r="G154" s="26">
        <v>0</v>
      </c>
      <c r="H154" s="26">
        <v>0</v>
      </c>
      <c r="I154" s="26">
        <v>0</v>
      </c>
      <c r="J154" s="26">
        <v>0</v>
      </c>
      <c r="K154" s="26">
        <f>+L154/N154</f>
        <v>0</v>
      </c>
      <c r="L154" s="26">
        <f>+SUM(G154:J154)</f>
        <v>0</v>
      </c>
      <c r="M154" s="27">
        <v>5</v>
      </c>
      <c r="N154" s="24">
        <v>1</v>
      </c>
      <c r="O154" s="37"/>
    </row>
    <row r="155" spans="1:15" s="1" customFormat="1" x14ac:dyDescent="0.25">
      <c r="A155" s="49"/>
      <c r="B155" s="51"/>
      <c r="C155" s="52" t="s">
        <v>223</v>
      </c>
      <c r="D155" s="53"/>
      <c r="E155" s="53"/>
      <c r="F155" s="53"/>
      <c r="G155" s="53"/>
      <c r="H155" s="53"/>
      <c r="I155" s="53"/>
      <c r="J155" s="53"/>
      <c r="K155" s="53"/>
      <c r="L155" s="53"/>
      <c r="M155" s="53"/>
      <c r="N155" s="54"/>
      <c r="O155" s="37"/>
    </row>
    <row r="156" spans="1:15" s="1" customFormat="1" ht="24" x14ac:dyDescent="0.25">
      <c r="A156" s="48" t="s">
        <v>224</v>
      </c>
      <c r="B156" s="50" t="s">
        <v>225</v>
      </c>
      <c r="C156" s="24" t="s">
        <v>47</v>
      </c>
      <c r="D156" s="25" t="s">
        <v>37</v>
      </c>
      <c r="E156" s="24" t="s">
        <v>226</v>
      </c>
      <c r="F156" s="16" t="s">
        <v>135</v>
      </c>
      <c r="G156" s="26">
        <v>0</v>
      </c>
      <c r="H156" s="26">
        <v>0</v>
      </c>
      <c r="I156" s="26">
        <v>0</v>
      </c>
      <c r="J156" s="26">
        <v>3580</v>
      </c>
      <c r="K156" s="26">
        <f>+L156/N156</f>
        <v>1790</v>
      </c>
      <c r="L156" s="26">
        <f>SUM(G156:J156)</f>
        <v>3580</v>
      </c>
      <c r="M156" s="27">
        <v>20</v>
      </c>
      <c r="N156" s="24">
        <v>2</v>
      </c>
      <c r="O156" s="37"/>
    </row>
    <row r="157" spans="1:15" s="1" customFormat="1" x14ac:dyDescent="0.25">
      <c r="A157" s="49"/>
      <c r="B157" s="51"/>
      <c r="C157" s="52" t="s">
        <v>227</v>
      </c>
      <c r="D157" s="53"/>
      <c r="E157" s="53"/>
      <c r="F157" s="53"/>
      <c r="G157" s="53"/>
      <c r="H157" s="53"/>
      <c r="I157" s="53"/>
      <c r="J157" s="53"/>
      <c r="K157" s="53"/>
      <c r="L157" s="53"/>
      <c r="M157" s="53"/>
      <c r="N157" s="54"/>
      <c r="O157" s="37"/>
    </row>
    <row r="158" spans="1:15" s="1" customFormat="1" ht="17.25" customHeight="1" x14ac:dyDescent="0.25">
      <c r="A158" s="48" t="s">
        <v>228</v>
      </c>
      <c r="B158" s="70" t="s">
        <v>229</v>
      </c>
      <c r="C158" s="15" t="s">
        <v>47</v>
      </c>
      <c r="D158" s="16" t="s">
        <v>37</v>
      </c>
      <c r="E158" s="15" t="s">
        <v>38</v>
      </c>
      <c r="F158" s="16" t="s">
        <v>230</v>
      </c>
      <c r="G158" s="17">
        <v>0</v>
      </c>
      <c r="H158" s="17">
        <v>0</v>
      </c>
      <c r="I158" s="17">
        <v>0</v>
      </c>
      <c r="J158" s="17">
        <v>980</v>
      </c>
      <c r="K158" s="17">
        <f>+L158/N158</f>
        <v>980</v>
      </c>
      <c r="L158" s="17">
        <f>+SUM(G158:J158)</f>
        <v>980</v>
      </c>
      <c r="M158" s="18">
        <v>16</v>
      </c>
      <c r="N158" s="15">
        <v>1</v>
      </c>
      <c r="O158" s="37"/>
    </row>
    <row r="159" spans="1:15" s="1" customFormat="1" ht="26.25" customHeight="1" x14ac:dyDescent="0.25">
      <c r="A159" s="49"/>
      <c r="B159" s="71"/>
      <c r="C159" s="72" t="s">
        <v>231</v>
      </c>
      <c r="D159" s="73"/>
      <c r="E159" s="73"/>
      <c r="F159" s="73"/>
      <c r="G159" s="73"/>
      <c r="H159" s="73"/>
      <c r="I159" s="73"/>
      <c r="J159" s="73"/>
      <c r="K159" s="73"/>
      <c r="L159" s="73"/>
      <c r="M159" s="73"/>
      <c r="N159" s="74"/>
      <c r="O159" s="37"/>
    </row>
    <row r="160" spans="1:15" s="1" customFormat="1" ht="50.1" customHeight="1" x14ac:dyDescent="0.25">
      <c r="A160" s="48" t="s">
        <v>232</v>
      </c>
      <c r="B160" s="50" t="s">
        <v>233</v>
      </c>
      <c r="C160" s="24" t="s">
        <v>47</v>
      </c>
      <c r="D160" s="25" t="s">
        <v>234</v>
      </c>
      <c r="E160" s="24" t="s">
        <v>235</v>
      </c>
      <c r="F160" s="25" t="s">
        <v>135</v>
      </c>
      <c r="G160" s="26">
        <v>639</v>
      </c>
      <c r="H160" s="26">
        <v>496.2</v>
      </c>
      <c r="I160" s="26">
        <v>525.69000000000005</v>
      </c>
      <c r="J160" s="26">
        <v>0</v>
      </c>
      <c r="K160" s="26">
        <f>+L160/N160</f>
        <v>92.271666666666675</v>
      </c>
      <c r="L160" s="26">
        <f>+SUM(G160:J160)</f>
        <v>1660.89</v>
      </c>
      <c r="M160" s="27">
        <v>12</v>
      </c>
      <c r="N160" s="24">
        <v>18</v>
      </c>
      <c r="O160" s="37"/>
    </row>
    <row r="161" spans="1:15" s="1" customFormat="1" x14ac:dyDescent="0.25">
      <c r="A161" s="49"/>
      <c r="B161" s="51"/>
      <c r="C161" s="52" t="s">
        <v>85</v>
      </c>
      <c r="D161" s="53"/>
      <c r="E161" s="53"/>
      <c r="F161" s="53"/>
      <c r="G161" s="53"/>
      <c r="H161" s="53"/>
      <c r="I161" s="53"/>
      <c r="J161" s="53"/>
      <c r="K161" s="53"/>
      <c r="L161" s="53"/>
      <c r="M161" s="53"/>
      <c r="N161" s="54"/>
      <c r="O161" s="37"/>
    </row>
    <row r="162" spans="1:15" s="1" customFormat="1" ht="22.5" customHeight="1" x14ac:dyDescent="0.25">
      <c r="A162" s="48" t="s">
        <v>236</v>
      </c>
      <c r="B162" s="50" t="s">
        <v>237</v>
      </c>
      <c r="C162" s="24" t="s">
        <v>36</v>
      </c>
      <c r="D162" s="25" t="s">
        <v>38</v>
      </c>
      <c r="E162" s="25" t="s">
        <v>38</v>
      </c>
      <c r="F162" s="25" t="s">
        <v>144</v>
      </c>
      <c r="G162" s="26">
        <v>960.3</v>
      </c>
      <c r="H162" s="26">
        <v>2040</v>
      </c>
      <c r="I162" s="26">
        <v>0</v>
      </c>
      <c r="J162" s="26">
        <v>0</v>
      </c>
      <c r="K162" s="26">
        <f>+L162/N162</f>
        <v>3000.3</v>
      </c>
      <c r="L162" s="26">
        <f>+SUM(G162:J162)</f>
        <v>3000.3</v>
      </c>
      <c r="M162" s="27">
        <v>24</v>
      </c>
      <c r="N162" s="28">
        <v>1</v>
      </c>
      <c r="O162" s="37"/>
    </row>
    <row r="163" spans="1:15" s="1" customFormat="1" ht="26.25" customHeight="1" x14ac:dyDescent="0.25">
      <c r="A163" s="49"/>
      <c r="B163" s="51"/>
      <c r="C163" s="52" t="s">
        <v>238</v>
      </c>
      <c r="D163" s="53"/>
      <c r="E163" s="53"/>
      <c r="F163" s="53"/>
      <c r="G163" s="53"/>
      <c r="H163" s="53"/>
      <c r="I163" s="53"/>
      <c r="J163" s="53"/>
      <c r="K163" s="53"/>
      <c r="L163" s="53"/>
      <c r="M163" s="53"/>
      <c r="N163" s="54"/>
      <c r="O163" s="37"/>
    </row>
    <row r="164" spans="1:15" s="1" customFormat="1" ht="42" customHeight="1" x14ac:dyDescent="0.25">
      <c r="A164" s="48" t="s">
        <v>239</v>
      </c>
      <c r="B164" s="50" t="s">
        <v>240</v>
      </c>
      <c r="C164" s="24" t="s">
        <v>36</v>
      </c>
      <c r="D164" s="24" t="s">
        <v>37</v>
      </c>
      <c r="E164" s="24" t="s">
        <v>241</v>
      </c>
      <c r="F164" s="25" t="s">
        <v>135</v>
      </c>
      <c r="G164" s="26">
        <v>0</v>
      </c>
      <c r="H164" s="26">
        <v>0</v>
      </c>
      <c r="I164" s="26">
        <v>0</v>
      </c>
      <c r="J164" s="26">
        <v>0</v>
      </c>
      <c r="K164" s="26">
        <f>+L164/N164</f>
        <v>0</v>
      </c>
      <c r="L164" s="26">
        <f>+SUM(G164:J164)</f>
        <v>0</v>
      </c>
      <c r="M164" s="27">
        <v>12</v>
      </c>
      <c r="N164" s="24">
        <v>1</v>
      </c>
      <c r="O164" s="37"/>
    </row>
    <row r="165" spans="1:15" s="1" customFormat="1" x14ac:dyDescent="0.25">
      <c r="A165" s="49"/>
      <c r="B165" s="51"/>
      <c r="C165" s="52" t="s">
        <v>242</v>
      </c>
      <c r="D165" s="53"/>
      <c r="E165" s="53"/>
      <c r="F165" s="53"/>
      <c r="G165" s="53"/>
      <c r="H165" s="53"/>
      <c r="I165" s="53"/>
      <c r="J165" s="53"/>
      <c r="K165" s="53"/>
      <c r="L165" s="53"/>
      <c r="M165" s="53"/>
      <c r="N165" s="54"/>
      <c r="O165" s="37"/>
    </row>
    <row r="166" spans="1:15" s="1" customFormat="1" ht="42" customHeight="1" x14ac:dyDescent="0.25">
      <c r="A166" s="75" t="s">
        <v>14</v>
      </c>
      <c r="B166" s="76"/>
      <c r="C166" s="76"/>
      <c r="D166" s="76"/>
      <c r="E166" s="76"/>
      <c r="F166" s="76"/>
      <c r="G166" s="76"/>
      <c r="H166" s="76"/>
      <c r="I166" s="76"/>
      <c r="J166" s="76"/>
      <c r="K166" s="77"/>
      <c r="L166" s="38">
        <v>18264.39</v>
      </c>
      <c r="M166" s="39">
        <f>M164+M162+M160+M158+M156+M154+M152+M150+M148+M146+M144</f>
        <v>231</v>
      </c>
      <c r="N166" s="39">
        <f>N164+N162+N160+N158+N156+N154+N152+N150+N148+N146+N144+N142+N140</f>
        <v>72</v>
      </c>
      <c r="O166" s="37"/>
    </row>
    <row r="167" spans="1:15" s="1" customFormat="1" x14ac:dyDescent="0.25">
      <c r="A167" s="100" t="s">
        <v>193</v>
      </c>
      <c r="B167" s="101"/>
      <c r="C167" s="101"/>
      <c r="D167" s="101"/>
      <c r="E167" s="101"/>
      <c r="F167" s="101"/>
      <c r="G167" s="101"/>
      <c r="H167" s="101"/>
      <c r="I167" s="101"/>
      <c r="J167" s="101"/>
      <c r="K167" s="101"/>
      <c r="L167" s="101"/>
      <c r="M167" s="101"/>
      <c r="N167" s="102"/>
    </row>
    <row r="168" spans="1:15" x14ac:dyDescent="0.25">
      <c r="A168" s="57" t="s">
        <v>15</v>
      </c>
      <c r="B168" s="57"/>
      <c r="C168" s="57"/>
      <c r="D168" s="57"/>
      <c r="E168" s="57"/>
      <c r="F168" s="57"/>
      <c r="G168" s="57"/>
      <c r="H168" s="57"/>
      <c r="I168" s="57"/>
      <c r="J168" s="57"/>
      <c r="K168" s="57"/>
      <c r="L168" s="57"/>
      <c r="M168" s="57"/>
    </row>
    <row r="169" spans="1:15" s="1" customFormat="1" ht="21.75" customHeight="1" x14ac:dyDescent="0.25">
      <c r="A169" s="61" t="s">
        <v>243</v>
      </c>
      <c r="B169" s="61"/>
      <c r="C169" s="61"/>
      <c r="D169" s="61"/>
      <c r="E169" s="61"/>
      <c r="F169" s="61"/>
      <c r="G169" s="61"/>
      <c r="H169" s="61"/>
      <c r="I169" s="61"/>
      <c r="J169" s="61"/>
      <c r="K169" s="61"/>
      <c r="L169" s="61"/>
      <c r="M169" s="61"/>
      <c r="N169" s="61"/>
    </row>
    <row r="170" spans="1:15" s="1" customFormat="1" ht="21.75" customHeight="1" x14ac:dyDescent="0.25">
      <c r="A170" s="62" t="s">
        <v>0</v>
      </c>
      <c r="B170" s="63" t="s">
        <v>1</v>
      </c>
      <c r="C170" s="64" t="s">
        <v>2</v>
      </c>
      <c r="D170" s="63" t="s">
        <v>3</v>
      </c>
      <c r="E170" s="63" t="s">
        <v>4</v>
      </c>
      <c r="F170" s="63" t="s">
        <v>5</v>
      </c>
      <c r="G170" s="65" t="s">
        <v>203</v>
      </c>
      <c r="H170" s="65"/>
      <c r="I170" s="65"/>
      <c r="J170" s="65"/>
      <c r="K170" s="65"/>
      <c r="L170" s="66" t="s">
        <v>201</v>
      </c>
      <c r="M170" s="67" t="s">
        <v>6</v>
      </c>
      <c r="N170" s="64" t="s">
        <v>202</v>
      </c>
    </row>
    <row r="171" spans="1:15" s="1" customFormat="1" ht="32.25" customHeight="1" x14ac:dyDescent="0.25">
      <c r="A171" s="62"/>
      <c r="B171" s="63"/>
      <c r="C171" s="64"/>
      <c r="D171" s="63"/>
      <c r="E171" s="63"/>
      <c r="F171" s="63"/>
      <c r="G171" s="34" t="s">
        <v>196</v>
      </c>
      <c r="H171" s="34" t="s">
        <v>197</v>
      </c>
      <c r="I171" s="30" t="s">
        <v>198</v>
      </c>
      <c r="J171" s="34" t="s">
        <v>199</v>
      </c>
      <c r="K171" s="34" t="s">
        <v>200</v>
      </c>
      <c r="L171" s="66"/>
      <c r="M171" s="67"/>
      <c r="N171" s="64"/>
    </row>
    <row r="172" spans="1:15" s="1" customFormat="1" ht="21" customHeight="1" x14ac:dyDescent="0.25">
      <c r="A172" s="48" t="s">
        <v>244</v>
      </c>
      <c r="B172" s="50" t="s">
        <v>245</v>
      </c>
      <c r="C172" s="24" t="s">
        <v>36</v>
      </c>
      <c r="D172" s="25" t="s">
        <v>38</v>
      </c>
      <c r="E172" s="25" t="s">
        <v>38</v>
      </c>
      <c r="F172" s="25" t="s">
        <v>135</v>
      </c>
      <c r="G172" s="26">
        <v>0</v>
      </c>
      <c r="H172" s="26">
        <v>0</v>
      </c>
      <c r="I172" s="26">
        <v>0</v>
      </c>
      <c r="J172" s="26">
        <v>0</v>
      </c>
      <c r="K172" s="26">
        <v>0</v>
      </c>
      <c r="L172" s="26">
        <v>0</v>
      </c>
      <c r="M172" s="27" t="s">
        <v>68</v>
      </c>
      <c r="N172" s="24">
        <v>1</v>
      </c>
    </row>
    <row r="173" spans="1:15" s="1" customFormat="1" ht="25.5" customHeight="1" x14ac:dyDescent="0.25">
      <c r="A173" s="49"/>
      <c r="B173" s="51"/>
      <c r="C173" s="52" t="s">
        <v>246</v>
      </c>
      <c r="D173" s="53"/>
      <c r="E173" s="53"/>
      <c r="F173" s="53"/>
      <c r="G173" s="53"/>
      <c r="H173" s="53"/>
      <c r="I173" s="53"/>
      <c r="J173" s="53"/>
      <c r="K173" s="53"/>
      <c r="L173" s="53"/>
      <c r="M173" s="53"/>
      <c r="N173" s="54"/>
    </row>
    <row r="174" spans="1:15" s="1" customFormat="1" ht="21" customHeight="1" x14ac:dyDescent="0.25">
      <c r="A174" s="48" t="s">
        <v>244</v>
      </c>
      <c r="B174" s="50" t="s">
        <v>66</v>
      </c>
      <c r="C174" s="24" t="s">
        <v>36</v>
      </c>
      <c r="D174" s="25" t="s">
        <v>38</v>
      </c>
      <c r="E174" s="25" t="s">
        <v>38</v>
      </c>
      <c r="F174" s="25" t="s">
        <v>135</v>
      </c>
      <c r="G174" s="26">
        <v>0</v>
      </c>
      <c r="H174" s="26">
        <v>0</v>
      </c>
      <c r="I174" s="26">
        <v>0</v>
      </c>
      <c r="J174" s="26">
        <v>0</v>
      </c>
      <c r="K174" s="26">
        <v>0</v>
      </c>
      <c r="L174" s="26">
        <v>0</v>
      </c>
      <c r="M174" s="27" t="s">
        <v>68</v>
      </c>
      <c r="N174" s="24">
        <v>2</v>
      </c>
    </row>
    <row r="175" spans="1:15" s="1" customFormat="1" ht="29.25" customHeight="1" x14ac:dyDescent="0.25">
      <c r="A175" s="49"/>
      <c r="B175" s="51"/>
      <c r="C175" s="52" t="s">
        <v>247</v>
      </c>
      <c r="D175" s="53"/>
      <c r="E175" s="53"/>
      <c r="F175" s="53"/>
      <c r="G175" s="53"/>
      <c r="H175" s="53"/>
      <c r="I175" s="53"/>
      <c r="J175" s="53"/>
      <c r="K175" s="53"/>
      <c r="L175" s="53"/>
      <c r="M175" s="53"/>
      <c r="N175" s="54"/>
    </row>
    <row r="176" spans="1:15" s="1" customFormat="1" ht="21.75" customHeight="1" x14ac:dyDescent="0.25">
      <c r="A176" s="48" t="s">
        <v>244</v>
      </c>
      <c r="B176" s="50" t="s">
        <v>248</v>
      </c>
      <c r="C176" s="24" t="s">
        <v>36</v>
      </c>
      <c r="D176" s="25" t="s">
        <v>38</v>
      </c>
      <c r="E176" s="25" t="s">
        <v>38</v>
      </c>
      <c r="F176" s="25" t="s">
        <v>135</v>
      </c>
      <c r="G176" s="26">
        <v>0</v>
      </c>
      <c r="H176" s="26">
        <v>0</v>
      </c>
      <c r="I176" s="26">
        <v>0</v>
      </c>
      <c r="J176" s="26">
        <v>0</v>
      </c>
      <c r="K176" s="26">
        <v>0</v>
      </c>
      <c r="L176" s="26">
        <v>0</v>
      </c>
      <c r="M176" s="27" t="s">
        <v>68</v>
      </c>
      <c r="N176" s="24">
        <v>1</v>
      </c>
    </row>
    <row r="177" spans="1:14" s="1" customFormat="1" ht="27" customHeight="1" x14ac:dyDescent="0.25">
      <c r="A177" s="49"/>
      <c r="B177" s="51"/>
      <c r="C177" s="52" t="s">
        <v>249</v>
      </c>
      <c r="D177" s="53"/>
      <c r="E177" s="53"/>
      <c r="F177" s="53"/>
      <c r="G177" s="53"/>
      <c r="H177" s="53"/>
      <c r="I177" s="53"/>
      <c r="J177" s="53"/>
      <c r="K177" s="53"/>
      <c r="L177" s="53"/>
      <c r="M177" s="53"/>
      <c r="N177" s="54"/>
    </row>
    <row r="178" spans="1:14" s="1" customFormat="1" ht="23.25" customHeight="1" x14ac:dyDescent="0.25">
      <c r="A178" s="48" t="s">
        <v>250</v>
      </c>
      <c r="B178" s="50" t="s">
        <v>251</v>
      </c>
      <c r="C178" s="24" t="s">
        <v>36</v>
      </c>
      <c r="D178" s="24" t="s">
        <v>37</v>
      </c>
      <c r="E178" s="24" t="s">
        <v>38</v>
      </c>
      <c r="F178" s="25" t="s">
        <v>60</v>
      </c>
      <c r="G178" s="26">
        <v>2162.6</v>
      </c>
      <c r="H178" s="26">
        <v>4760</v>
      </c>
      <c r="I178" s="26">
        <v>0</v>
      </c>
      <c r="J178" s="26">
        <v>6580</v>
      </c>
      <c r="K178" s="26">
        <f>+L178/N178</f>
        <v>6751.3</v>
      </c>
      <c r="L178" s="26">
        <f>+SUM(G178:J178)</f>
        <v>13502.6</v>
      </c>
      <c r="M178" s="27">
        <v>24</v>
      </c>
      <c r="N178" s="24">
        <v>2</v>
      </c>
    </row>
    <row r="179" spans="1:14" s="1" customFormat="1" ht="27" customHeight="1" x14ac:dyDescent="0.25">
      <c r="A179" s="49"/>
      <c r="B179" s="51"/>
      <c r="C179" s="52" t="s">
        <v>252</v>
      </c>
      <c r="D179" s="53"/>
      <c r="E179" s="53"/>
      <c r="F179" s="53"/>
      <c r="G179" s="53"/>
      <c r="H179" s="53"/>
      <c r="I179" s="53"/>
      <c r="J179" s="53"/>
      <c r="K179" s="53"/>
      <c r="L179" s="53"/>
      <c r="M179" s="53"/>
      <c r="N179" s="54"/>
    </row>
    <row r="180" spans="1:14" s="1" customFormat="1" ht="24.75" customHeight="1" x14ac:dyDescent="0.25">
      <c r="A180" s="48" t="s">
        <v>253</v>
      </c>
      <c r="B180" s="50" t="s">
        <v>254</v>
      </c>
      <c r="C180" s="24" t="s">
        <v>47</v>
      </c>
      <c r="D180" s="25" t="s">
        <v>37</v>
      </c>
      <c r="E180" s="24" t="s">
        <v>38</v>
      </c>
      <c r="F180" s="25" t="s">
        <v>60</v>
      </c>
      <c r="G180" s="26">
        <v>1136.3</v>
      </c>
      <c r="H180" s="26">
        <v>1700</v>
      </c>
      <c r="I180" s="26">
        <v>0</v>
      </c>
      <c r="J180" s="26">
        <v>0</v>
      </c>
      <c r="K180" s="26">
        <f>+L180/N180</f>
        <v>2836.3</v>
      </c>
      <c r="L180" s="26">
        <f>+SUM(G180:J180)</f>
        <v>2836.3</v>
      </c>
      <c r="M180" s="27">
        <v>10</v>
      </c>
      <c r="N180" s="24">
        <v>1</v>
      </c>
    </row>
    <row r="181" spans="1:14" s="1" customFormat="1" ht="25.5" customHeight="1" x14ac:dyDescent="0.25">
      <c r="A181" s="49"/>
      <c r="B181" s="51"/>
      <c r="C181" s="52" t="s">
        <v>255</v>
      </c>
      <c r="D181" s="53"/>
      <c r="E181" s="53"/>
      <c r="F181" s="53"/>
      <c r="G181" s="53"/>
      <c r="H181" s="53"/>
      <c r="I181" s="53"/>
      <c r="J181" s="53"/>
      <c r="K181" s="53"/>
      <c r="L181" s="53"/>
      <c r="M181" s="53"/>
      <c r="N181" s="54"/>
    </row>
    <row r="182" spans="1:14" s="1" customFormat="1" ht="20.25" customHeight="1" x14ac:dyDescent="0.25">
      <c r="A182" s="48" t="s">
        <v>256</v>
      </c>
      <c r="B182" s="50" t="s">
        <v>257</v>
      </c>
      <c r="C182" s="24" t="s">
        <v>36</v>
      </c>
      <c r="D182" s="25" t="s">
        <v>38</v>
      </c>
      <c r="E182" s="25" t="s">
        <v>38</v>
      </c>
      <c r="F182" s="25"/>
      <c r="G182" s="26">
        <v>0</v>
      </c>
      <c r="H182" s="26">
        <v>0</v>
      </c>
      <c r="I182" s="26">
        <v>0</v>
      </c>
      <c r="J182" s="26">
        <v>0</v>
      </c>
      <c r="K182" s="26">
        <v>0</v>
      </c>
      <c r="L182" s="26">
        <v>0</v>
      </c>
      <c r="M182" s="27">
        <v>8</v>
      </c>
      <c r="N182" s="28">
        <v>1</v>
      </c>
    </row>
    <row r="183" spans="1:14" s="1" customFormat="1" ht="24.75" customHeight="1" x14ac:dyDescent="0.25">
      <c r="A183" s="49"/>
      <c r="B183" s="51"/>
      <c r="C183" s="52" t="s">
        <v>258</v>
      </c>
      <c r="D183" s="53"/>
      <c r="E183" s="53"/>
      <c r="F183" s="53"/>
      <c r="G183" s="53"/>
      <c r="H183" s="53"/>
      <c r="I183" s="53"/>
      <c r="J183" s="53"/>
      <c r="K183" s="53"/>
      <c r="L183" s="53"/>
      <c r="M183" s="53"/>
      <c r="N183" s="54"/>
    </row>
    <row r="184" spans="1:14" s="1" customFormat="1" ht="23.25" customHeight="1" x14ac:dyDescent="0.25">
      <c r="A184" s="48" t="s">
        <v>259</v>
      </c>
      <c r="B184" s="50" t="s">
        <v>260</v>
      </c>
      <c r="C184" s="24" t="s">
        <v>47</v>
      </c>
      <c r="D184" s="25" t="s">
        <v>37</v>
      </c>
      <c r="E184" s="24" t="s">
        <v>38</v>
      </c>
      <c r="F184" s="25" t="s">
        <v>135</v>
      </c>
      <c r="G184" s="26">
        <v>0</v>
      </c>
      <c r="H184" s="26">
        <v>0</v>
      </c>
      <c r="I184" s="26">
        <v>0</v>
      </c>
      <c r="J184" s="26">
        <v>0</v>
      </c>
      <c r="K184" s="26">
        <v>0</v>
      </c>
      <c r="L184" s="26">
        <f>+SUM(G184:J184)</f>
        <v>0</v>
      </c>
      <c r="M184" s="27" t="s">
        <v>68</v>
      </c>
      <c r="N184" s="24">
        <v>2</v>
      </c>
    </row>
    <row r="185" spans="1:14" s="1" customFormat="1" ht="42.75" customHeight="1" x14ac:dyDescent="0.25">
      <c r="A185" s="49"/>
      <c r="B185" s="51"/>
      <c r="C185" s="52" t="s">
        <v>261</v>
      </c>
      <c r="D185" s="53"/>
      <c r="E185" s="53"/>
      <c r="F185" s="53"/>
      <c r="G185" s="53"/>
      <c r="H185" s="53"/>
      <c r="I185" s="53"/>
      <c r="J185" s="53"/>
      <c r="K185" s="53"/>
      <c r="L185" s="53"/>
      <c r="M185" s="53"/>
      <c r="N185" s="54"/>
    </row>
    <row r="186" spans="1:14" s="1" customFormat="1" ht="25.5" customHeight="1" x14ac:dyDescent="0.25">
      <c r="A186" s="48" t="s">
        <v>262</v>
      </c>
      <c r="B186" s="50" t="s">
        <v>263</v>
      </c>
      <c r="C186" s="24" t="s">
        <v>47</v>
      </c>
      <c r="D186" s="25" t="s">
        <v>37</v>
      </c>
      <c r="E186" s="24" t="s">
        <v>38</v>
      </c>
      <c r="F186" s="25" t="s">
        <v>264</v>
      </c>
      <c r="G186" s="26">
        <v>1700.6</v>
      </c>
      <c r="H186" s="26">
        <v>4080</v>
      </c>
      <c r="I186" s="26">
        <v>0</v>
      </c>
      <c r="J186" s="26">
        <v>0</v>
      </c>
      <c r="K186" s="26">
        <f>+L186/N186</f>
        <v>5780.6</v>
      </c>
      <c r="L186" s="26">
        <f>+SUM(G186:J186)</f>
        <v>5780.6</v>
      </c>
      <c r="M186" s="27">
        <v>40</v>
      </c>
      <c r="N186" s="24">
        <v>1</v>
      </c>
    </row>
    <row r="187" spans="1:14" s="1" customFormat="1" ht="28.5" customHeight="1" x14ac:dyDescent="0.25">
      <c r="A187" s="49"/>
      <c r="B187" s="51"/>
      <c r="C187" s="52" t="s">
        <v>265</v>
      </c>
      <c r="D187" s="53"/>
      <c r="E187" s="53"/>
      <c r="F187" s="53"/>
      <c r="G187" s="53"/>
      <c r="H187" s="53"/>
      <c r="I187" s="53"/>
      <c r="J187" s="53"/>
      <c r="K187" s="53"/>
      <c r="L187" s="53"/>
      <c r="M187" s="53"/>
      <c r="N187" s="54"/>
    </row>
    <row r="188" spans="1:14" s="1" customFormat="1" ht="32.25" customHeight="1" x14ac:dyDescent="0.25">
      <c r="A188" s="48" t="s">
        <v>266</v>
      </c>
      <c r="B188" s="50" t="s">
        <v>267</v>
      </c>
      <c r="C188" s="24" t="s">
        <v>36</v>
      </c>
      <c r="D188" s="25" t="s">
        <v>38</v>
      </c>
      <c r="E188" s="25" t="s">
        <v>38</v>
      </c>
      <c r="F188" s="25" t="s">
        <v>60</v>
      </c>
      <c r="G188" s="26">
        <v>1515.8</v>
      </c>
      <c r="H188" s="26">
        <v>4760</v>
      </c>
      <c r="I188" s="26">
        <v>0</v>
      </c>
      <c r="J188" s="26">
        <v>7180</v>
      </c>
      <c r="K188" s="26">
        <f>+L188/N188</f>
        <v>6727.9</v>
      </c>
      <c r="L188" s="26">
        <f>+SUM(G188:J188)</f>
        <v>13455.8</v>
      </c>
      <c r="M188" s="27">
        <v>24</v>
      </c>
      <c r="N188" s="28">
        <v>2</v>
      </c>
    </row>
    <row r="189" spans="1:14" s="1" customFormat="1" ht="25.5" customHeight="1" x14ac:dyDescent="0.25">
      <c r="A189" s="49"/>
      <c r="B189" s="51"/>
      <c r="C189" s="52" t="s">
        <v>268</v>
      </c>
      <c r="D189" s="53"/>
      <c r="E189" s="53"/>
      <c r="F189" s="53"/>
      <c r="G189" s="53"/>
      <c r="H189" s="53"/>
      <c r="I189" s="53"/>
      <c r="J189" s="53"/>
      <c r="K189" s="53"/>
      <c r="L189" s="53"/>
      <c r="M189" s="53"/>
      <c r="N189" s="54"/>
    </row>
    <row r="190" spans="1:14" s="1" customFormat="1" ht="28.5" customHeight="1" x14ac:dyDescent="0.25">
      <c r="A190" s="48" t="s">
        <v>269</v>
      </c>
      <c r="B190" s="50" t="s">
        <v>270</v>
      </c>
      <c r="C190" s="24" t="s">
        <v>36</v>
      </c>
      <c r="D190" s="24" t="s">
        <v>38</v>
      </c>
      <c r="E190" s="24" t="s">
        <v>38</v>
      </c>
      <c r="F190" s="24" t="s">
        <v>135</v>
      </c>
      <c r="G190" s="26">
        <v>0</v>
      </c>
      <c r="H190" s="26">
        <v>0</v>
      </c>
      <c r="I190" s="26">
        <v>0</v>
      </c>
      <c r="J190" s="26">
        <v>0</v>
      </c>
      <c r="K190" s="26">
        <v>0</v>
      </c>
      <c r="L190" s="26">
        <v>0</v>
      </c>
      <c r="M190" s="41">
        <v>35</v>
      </c>
      <c r="N190" s="28">
        <v>4</v>
      </c>
    </row>
    <row r="191" spans="1:14" s="1" customFormat="1" ht="24" customHeight="1" x14ac:dyDescent="0.25">
      <c r="A191" s="49"/>
      <c r="B191" s="51"/>
      <c r="C191" s="52" t="s">
        <v>271</v>
      </c>
      <c r="D191" s="53"/>
      <c r="E191" s="53"/>
      <c r="F191" s="53"/>
      <c r="G191" s="53"/>
      <c r="H191" s="53"/>
      <c r="I191" s="53"/>
      <c r="J191" s="53"/>
      <c r="K191" s="53"/>
      <c r="L191" s="53"/>
      <c r="M191" s="53"/>
      <c r="N191" s="54"/>
    </row>
    <row r="192" spans="1:14" s="1" customFormat="1" ht="32.25" customHeight="1" x14ac:dyDescent="0.25">
      <c r="A192" s="48" t="s">
        <v>272</v>
      </c>
      <c r="B192" s="50" t="s">
        <v>273</v>
      </c>
      <c r="C192" s="24" t="s">
        <v>47</v>
      </c>
      <c r="D192" s="25" t="s">
        <v>234</v>
      </c>
      <c r="E192" s="24" t="s">
        <v>38</v>
      </c>
      <c r="F192" s="25" t="s">
        <v>274</v>
      </c>
      <c r="G192" s="26">
        <v>0</v>
      </c>
      <c r="H192" s="26">
        <v>380</v>
      </c>
      <c r="I192" s="26">
        <v>0</v>
      </c>
      <c r="J192" s="26">
        <v>0</v>
      </c>
      <c r="K192" s="26">
        <f>+L192/N192</f>
        <v>380</v>
      </c>
      <c r="L192" s="26">
        <f>+SUM(G192:J192)</f>
        <v>380</v>
      </c>
      <c r="M192" s="27">
        <v>9</v>
      </c>
      <c r="N192" s="24">
        <v>1</v>
      </c>
    </row>
    <row r="193" spans="1:14" s="1" customFormat="1" ht="30.75" customHeight="1" x14ac:dyDescent="0.25">
      <c r="A193" s="49"/>
      <c r="B193" s="51"/>
      <c r="C193" s="52" t="s">
        <v>275</v>
      </c>
      <c r="D193" s="53"/>
      <c r="E193" s="53"/>
      <c r="F193" s="53"/>
      <c r="G193" s="53"/>
      <c r="H193" s="53"/>
      <c r="I193" s="53"/>
      <c r="J193" s="53"/>
      <c r="K193" s="53"/>
      <c r="L193" s="53"/>
      <c r="M193" s="53"/>
      <c r="N193" s="54"/>
    </row>
    <row r="194" spans="1:14" s="1" customFormat="1" ht="27" customHeight="1" x14ac:dyDescent="0.25">
      <c r="A194" s="48" t="s">
        <v>276</v>
      </c>
      <c r="B194" s="50" t="s">
        <v>277</v>
      </c>
      <c r="C194" s="24" t="s">
        <v>47</v>
      </c>
      <c r="D194" s="25" t="s">
        <v>84</v>
      </c>
      <c r="E194" s="24" t="s">
        <v>278</v>
      </c>
      <c r="F194" s="24" t="s">
        <v>135</v>
      </c>
      <c r="G194" s="26">
        <v>0</v>
      </c>
      <c r="H194" s="26">
        <v>0</v>
      </c>
      <c r="I194" s="26">
        <v>0</v>
      </c>
      <c r="J194" s="26">
        <v>0</v>
      </c>
      <c r="K194" s="26">
        <v>0</v>
      </c>
      <c r="L194" s="26">
        <f>+SUM(G194:J194)</f>
        <v>0</v>
      </c>
      <c r="M194" s="24">
        <v>3</v>
      </c>
      <c r="N194" s="35">
        <v>7</v>
      </c>
    </row>
    <row r="195" spans="1:14" s="1" customFormat="1" ht="28.5" customHeight="1" x14ac:dyDescent="0.25">
      <c r="A195" s="49"/>
      <c r="B195" s="51"/>
      <c r="C195" s="52" t="s">
        <v>271</v>
      </c>
      <c r="D195" s="53"/>
      <c r="E195" s="53"/>
      <c r="F195" s="53"/>
      <c r="G195" s="53"/>
      <c r="H195" s="53"/>
      <c r="I195" s="53"/>
      <c r="J195" s="53"/>
      <c r="K195" s="53"/>
      <c r="L195" s="53"/>
      <c r="M195" s="53"/>
      <c r="N195" s="54"/>
    </row>
    <row r="196" spans="1:14" s="1" customFormat="1" ht="32.25" customHeight="1" x14ac:dyDescent="0.25">
      <c r="A196" s="48" t="s">
        <v>276</v>
      </c>
      <c r="B196" s="50" t="s">
        <v>279</v>
      </c>
      <c r="C196" s="24" t="s">
        <v>47</v>
      </c>
      <c r="D196" s="25" t="s">
        <v>84</v>
      </c>
      <c r="E196" s="24" t="s">
        <v>278</v>
      </c>
      <c r="F196" s="24" t="s">
        <v>135</v>
      </c>
      <c r="G196" s="26">
        <v>0</v>
      </c>
      <c r="H196" s="26">
        <v>0</v>
      </c>
      <c r="I196" s="26">
        <v>0</v>
      </c>
      <c r="J196" s="26">
        <v>0</v>
      </c>
      <c r="K196" s="26">
        <v>0</v>
      </c>
      <c r="L196" s="26">
        <f>+SUM(G196:J196)</f>
        <v>0</v>
      </c>
      <c r="M196" s="24">
        <v>3</v>
      </c>
      <c r="N196" s="35">
        <v>6</v>
      </c>
    </row>
    <row r="197" spans="1:14" s="1" customFormat="1" ht="28.5" customHeight="1" x14ac:dyDescent="0.25">
      <c r="A197" s="49"/>
      <c r="B197" s="51"/>
      <c r="C197" s="52" t="s">
        <v>271</v>
      </c>
      <c r="D197" s="53"/>
      <c r="E197" s="53"/>
      <c r="F197" s="53"/>
      <c r="G197" s="53"/>
      <c r="H197" s="53"/>
      <c r="I197" s="53"/>
      <c r="J197" s="53"/>
      <c r="K197" s="53"/>
      <c r="L197" s="53"/>
      <c r="M197" s="53"/>
      <c r="N197" s="54"/>
    </row>
    <row r="198" spans="1:14" s="1" customFormat="1" ht="29.25" customHeight="1" x14ac:dyDescent="0.25">
      <c r="A198" s="48" t="s">
        <v>280</v>
      </c>
      <c r="B198" s="50" t="s">
        <v>281</v>
      </c>
      <c r="C198" s="24" t="s">
        <v>36</v>
      </c>
      <c r="D198" s="25" t="s">
        <v>19</v>
      </c>
      <c r="E198" s="35" t="s">
        <v>19</v>
      </c>
      <c r="F198" s="25" t="s">
        <v>135</v>
      </c>
      <c r="G198" s="26">
        <v>0</v>
      </c>
      <c r="H198" s="26">
        <v>2040</v>
      </c>
      <c r="I198" s="26">
        <v>0</v>
      </c>
      <c r="J198" s="26">
        <v>0</v>
      </c>
      <c r="K198" s="26">
        <v>0</v>
      </c>
      <c r="L198" s="26">
        <v>0</v>
      </c>
      <c r="M198" s="27" t="s">
        <v>68</v>
      </c>
      <c r="N198" s="28" t="s">
        <v>68</v>
      </c>
    </row>
    <row r="199" spans="1:14" s="1" customFormat="1" ht="24" customHeight="1" x14ac:dyDescent="0.25">
      <c r="A199" s="49"/>
      <c r="B199" s="51"/>
      <c r="C199" s="52" t="s">
        <v>282</v>
      </c>
      <c r="D199" s="53"/>
      <c r="E199" s="53"/>
      <c r="F199" s="53"/>
      <c r="G199" s="53"/>
      <c r="H199" s="53"/>
      <c r="I199" s="53"/>
      <c r="J199" s="53"/>
      <c r="K199" s="53"/>
      <c r="L199" s="53"/>
      <c r="M199" s="53"/>
      <c r="N199" s="54"/>
    </row>
    <row r="200" spans="1:14" s="1" customFormat="1" ht="32.25" customHeight="1" x14ac:dyDescent="0.25">
      <c r="A200" s="48" t="s">
        <v>283</v>
      </c>
      <c r="B200" s="50" t="s">
        <v>284</v>
      </c>
      <c r="C200" s="24" t="s">
        <v>83</v>
      </c>
      <c r="D200" s="25" t="s">
        <v>84</v>
      </c>
      <c r="E200" s="24" t="s">
        <v>163</v>
      </c>
      <c r="F200" s="24" t="s">
        <v>164</v>
      </c>
      <c r="G200" s="26">
        <v>0</v>
      </c>
      <c r="H200" s="26">
        <v>0</v>
      </c>
      <c r="I200" s="26">
        <v>0</v>
      </c>
      <c r="J200" s="26">
        <v>0</v>
      </c>
      <c r="K200" s="26">
        <v>0</v>
      </c>
      <c r="L200" s="26">
        <v>0</v>
      </c>
      <c r="M200" s="36">
        <v>6</v>
      </c>
      <c r="N200" s="36">
        <v>7</v>
      </c>
    </row>
    <row r="201" spans="1:14" s="1" customFormat="1" ht="24" customHeight="1" x14ac:dyDescent="0.25">
      <c r="A201" s="49"/>
      <c r="B201" s="51"/>
      <c r="C201" s="52" t="s">
        <v>271</v>
      </c>
      <c r="D201" s="53"/>
      <c r="E201" s="53"/>
      <c r="F201" s="53"/>
      <c r="G201" s="53"/>
      <c r="H201" s="53"/>
      <c r="I201" s="53"/>
      <c r="J201" s="53"/>
      <c r="K201" s="53"/>
      <c r="L201" s="53"/>
      <c r="M201" s="53"/>
      <c r="N201" s="54"/>
    </row>
    <row r="202" spans="1:14" s="1" customFormat="1" ht="33.75" customHeight="1" x14ac:dyDescent="0.25">
      <c r="A202" s="48" t="s">
        <v>283</v>
      </c>
      <c r="B202" s="50" t="s">
        <v>285</v>
      </c>
      <c r="C202" s="24" t="s">
        <v>47</v>
      </c>
      <c r="D202" s="25" t="s">
        <v>37</v>
      </c>
      <c r="E202" s="24" t="s">
        <v>38</v>
      </c>
      <c r="F202" s="25" t="s">
        <v>286</v>
      </c>
      <c r="G202" s="26">
        <v>783.2</v>
      </c>
      <c r="H202" s="26">
        <v>3060</v>
      </c>
      <c r="I202" s="26">
        <v>0</v>
      </c>
      <c r="J202" s="26">
        <v>0</v>
      </c>
      <c r="K202" s="26">
        <f>+L202/N202</f>
        <v>1281.0666666666666</v>
      </c>
      <c r="L202" s="26">
        <f>SUM(G202:J202)</f>
        <v>3843.2</v>
      </c>
      <c r="M202" s="27">
        <v>5</v>
      </c>
      <c r="N202" s="24">
        <v>3</v>
      </c>
    </row>
    <row r="203" spans="1:14" s="1" customFormat="1" ht="31.5" customHeight="1" x14ac:dyDescent="0.25">
      <c r="A203" s="49"/>
      <c r="B203" s="51"/>
      <c r="C203" s="52" t="s">
        <v>287</v>
      </c>
      <c r="D203" s="53"/>
      <c r="E203" s="53"/>
      <c r="F203" s="53"/>
      <c r="G203" s="53"/>
      <c r="H203" s="53"/>
      <c r="I203" s="53"/>
      <c r="J203" s="53"/>
      <c r="K203" s="53"/>
      <c r="L203" s="53"/>
      <c r="M203" s="53"/>
      <c r="N203" s="54"/>
    </row>
    <row r="204" spans="1:14" s="1" customFormat="1" ht="28.5" customHeight="1" x14ac:dyDescent="0.25">
      <c r="A204" s="48" t="s">
        <v>288</v>
      </c>
      <c r="B204" s="50" t="s">
        <v>289</v>
      </c>
      <c r="C204" s="24" t="s">
        <v>17</v>
      </c>
      <c r="D204" s="25" t="s">
        <v>290</v>
      </c>
      <c r="E204" s="24" t="s">
        <v>291</v>
      </c>
      <c r="F204" s="25" t="s">
        <v>135</v>
      </c>
      <c r="G204" s="26">
        <v>0</v>
      </c>
      <c r="H204" s="26">
        <v>0</v>
      </c>
      <c r="I204" s="26">
        <v>579.96</v>
      </c>
      <c r="J204" s="26">
        <v>0</v>
      </c>
      <c r="K204" s="26">
        <v>0</v>
      </c>
      <c r="L204" s="26">
        <f>+SUM(G204:J204)</f>
        <v>579.96</v>
      </c>
      <c r="M204" s="27">
        <v>12</v>
      </c>
      <c r="N204" s="28">
        <v>16</v>
      </c>
    </row>
    <row r="205" spans="1:14" s="1" customFormat="1" ht="28.5" customHeight="1" x14ac:dyDescent="0.25">
      <c r="A205" s="49"/>
      <c r="B205" s="51"/>
      <c r="C205" s="52" t="s">
        <v>292</v>
      </c>
      <c r="D205" s="53"/>
      <c r="E205" s="53"/>
      <c r="F205" s="53"/>
      <c r="G205" s="53"/>
      <c r="H205" s="53"/>
      <c r="I205" s="53"/>
      <c r="J205" s="53"/>
      <c r="K205" s="53"/>
      <c r="L205" s="53"/>
      <c r="M205" s="53"/>
      <c r="N205" s="54"/>
    </row>
    <row r="206" spans="1:14" s="1" customFormat="1" ht="23.25" customHeight="1" x14ac:dyDescent="0.25">
      <c r="A206" s="58" t="s">
        <v>14</v>
      </c>
      <c r="B206" s="59"/>
      <c r="C206" s="59"/>
      <c r="D206" s="59"/>
      <c r="E206" s="59"/>
      <c r="F206" s="59"/>
      <c r="G206" s="59"/>
      <c r="H206" s="59"/>
      <c r="I206" s="59"/>
      <c r="J206" s="59"/>
      <c r="K206" s="60"/>
      <c r="L206" s="42">
        <f>SUM(L190:L205)</f>
        <v>4803.16</v>
      </c>
      <c r="M206" s="43">
        <f>+SUM(M190:M205)</f>
        <v>73</v>
      </c>
      <c r="N206" s="43">
        <f>+SUM(N190:N205)</f>
        <v>44</v>
      </c>
    </row>
    <row r="207" spans="1:14" s="1" customFormat="1" ht="28.5" customHeight="1" x14ac:dyDescent="0.25">
      <c r="A207" s="55" t="s">
        <v>293</v>
      </c>
      <c r="B207" s="56"/>
      <c r="C207" s="56"/>
      <c r="D207" s="56"/>
      <c r="E207" s="56"/>
      <c r="F207" s="56"/>
      <c r="G207" s="56"/>
      <c r="H207" s="56"/>
      <c r="I207" s="56"/>
      <c r="J207" s="56"/>
      <c r="K207" s="56"/>
      <c r="L207" s="56"/>
      <c r="M207" s="56"/>
      <c r="N207" s="56"/>
    </row>
    <row r="208" spans="1:14" s="1" customFormat="1" ht="21.75" customHeight="1" x14ac:dyDescent="0.25">
      <c r="A208" s="61" t="s">
        <v>294</v>
      </c>
      <c r="B208" s="61"/>
      <c r="C208" s="61"/>
      <c r="D208" s="61"/>
      <c r="E208" s="61"/>
      <c r="F208" s="61"/>
      <c r="G208" s="61"/>
      <c r="H208" s="61"/>
      <c r="I208" s="61"/>
      <c r="J208" s="61"/>
      <c r="K208" s="61"/>
      <c r="L208" s="61"/>
      <c r="M208" s="61"/>
      <c r="N208" s="61"/>
    </row>
    <row r="209" spans="1:14" s="1" customFormat="1" ht="21.75" customHeight="1" x14ac:dyDescent="0.25">
      <c r="A209" s="62" t="s">
        <v>0</v>
      </c>
      <c r="B209" s="63" t="s">
        <v>1</v>
      </c>
      <c r="C209" s="64" t="s">
        <v>2</v>
      </c>
      <c r="D209" s="63" t="s">
        <v>3</v>
      </c>
      <c r="E209" s="63" t="s">
        <v>4</v>
      </c>
      <c r="F209" s="63" t="s">
        <v>5</v>
      </c>
      <c r="G209" s="65" t="s">
        <v>203</v>
      </c>
      <c r="H209" s="65"/>
      <c r="I209" s="65"/>
      <c r="J209" s="65"/>
      <c r="K209" s="65"/>
      <c r="L209" s="66" t="s">
        <v>201</v>
      </c>
      <c r="M209" s="67" t="s">
        <v>6</v>
      </c>
      <c r="N209" s="64" t="s">
        <v>202</v>
      </c>
    </row>
    <row r="210" spans="1:14" s="1" customFormat="1" ht="32.25" customHeight="1" x14ac:dyDescent="0.25">
      <c r="A210" s="62"/>
      <c r="B210" s="63"/>
      <c r="C210" s="64"/>
      <c r="D210" s="63"/>
      <c r="E210" s="63"/>
      <c r="F210" s="63"/>
      <c r="G210" s="40" t="s">
        <v>196</v>
      </c>
      <c r="H210" s="40" t="s">
        <v>197</v>
      </c>
      <c r="I210" s="30" t="s">
        <v>198</v>
      </c>
      <c r="J210" s="40" t="s">
        <v>199</v>
      </c>
      <c r="K210" s="40" t="s">
        <v>200</v>
      </c>
      <c r="L210" s="66"/>
      <c r="M210" s="67"/>
      <c r="N210" s="64"/>
    </row>
    <row r="211" spans="1:14" s="44" customFormat="1" ht="30" customHeight="1" x14ac:dyDescent="0.25">
      <c r="A211" s="103" t="s">
        <v>295</v>
      </c>
      <c r="B211" s="104" t="s">
        <v>245</v>
      </c>
      <c r="C211" s="24" t="s">
        <v>36</v>
      </c>
      <c r="D211" s="25" t="s">
        <v>38</v>
      </c>
      <c r="E211" s="25" t="s">
        <v>38</v>
      </c>
      <c r="F211" s="25" t="s">
        <v>135</v>
      </c>
      <c r="G211" s="26">
        <v>0</v>
      </c>
      <c r="H211" s="26">
        <v>0</v>
      </c>
      <c r="I211" s="26">
        <v>0</v>
      </c>
      <c r="J211" s="26">
        <v>0</v>
      </c>
      <c r="K211" s="26">
        <v>0</v>
      </c>
      <c r="L211" s="26">
        <v>0</v>
      </c>
      <c r="M211" s="27" t="s">
        <v>68</v>
      </c>
      <c r="N211" s="24">
        <v>1</v>
      </c>
    </row>
    <row r="212" spans="1:14" s="44" customFormat="1" ht="19.5" customHeight="1" x14ac:dyDescent="0.25">
      <c r="A212" s="103"/>
      <c r="B212" s="104"/>
      <c r="C212" s="99" t="s">
        <v>296</v>
      </c>
      <c r="D212" s="99"/>
      <c r="E212" s="99"/>
      <c r="F212" s="99"/>
      <c r="G212" s="99"/>
      <c r="H212" s="99"/>
      <c r="I212" s="99"/>
      <c r="J212" s="99"/>
      <c r="K212" s="99"/>
      <c r="L212" s="99"/>
      <c r="M212" s="99"/>
      <c r="N212" s="99"/>
    </row>
    <row r="213" spans="1:14" s="44" customFormat="1" ht="24" customHeight="1" x14ac:dyDescent="0.25">
      <c r="A213" s="103" t="s">
        <v>295</v>
      </c>
      <c r="B213" s="104" t="s">
        <v>66</v>
      </c>
      <c r="C213" s="24" t="s">
        <v>36</v>
      </c>
      <c r="D213" s="25" t="s">
        <v>38</v>
      </c>
      <c r="E213" s="25" t="s">
        <v>38</v>
      </c>
      <c r="F213" s="25" t="s">
        <v>135</v>
      </c>
      <c r="G213" s="26">
        <v>0</v>
      </c>
      <c r="H213" s="26">
        <v>0</v>
      </c>
      <c r="I213" s="26">
        <v>0</v>
      </c>
      <c r="J213" s="26">
        <v>0</v>
      </c>
      <c r="K213" s="26">
        <v>0</v>
      </c>
      <c r="L213" s="26">
        <v>0</v>
      </c>
      <c r="M213" s="27" t="s">
        <v>68</v>
      </c>
      <c r="N213" s="24">
        <v>2</v>
      </c>
    </row>
    <row r="214" spans="1:14" s="44" customFormat="1" ht="21" customHeight="1" x14ac:dyDescent="0.25">
      <c r="A214" s="103"/>
      <c r="B214" s="104"/>
      <c r="C214" s="99" t="s">
        <v>101</v>
      </c>
      <c r="D214" s="99"/>
      <c r="E214" s="99"/>
      <c r="F214" s="99"/>
      <c r="G214" s="99"/>
      <c r="H214" s="99"/>
      <c r="I214" s="99"/>
      <c r="J214" s="99"/>
      <c r="K214" s="99"/>
      <c r="L214" s="99"/>
      <c r="M214" s="99"/>
      <c r="N214" s="99"/>
    </row>
    <row r="215" spans="1:14" s="44" customFormat="1" ht="22.5" customHeight="1" x14ac:dyDescent="0.25">
      <c r="A215" s="103" t="s">
        <v>295</v>
      </c>
      <c r="B215" s="104" t="s">
        <v>248</v>
      </c>
      <c r="C215" s="24" t="s">
        <v>36</v>
      </c>
      <c r="D215" s="25" t="s">
        <v>38</v>
      </c>
      <c r="E215" s="25" t="s">
        <v>38</v>
      </c>
      <c r="F215" s="25" t="s">
        <v>135</v>
      </c>
      <c r="G215" s="26">
        <v>0</v>
      </c>
      <c r="H215" s="26">
        <v>0</v>
      </c>
      <c r="I215" s="26">
        <v>0</v>
      </c>
      <c r="J215" s="26">
        <v>0</v>
      </c>
      <c r="K215" s="26">
        <v>0</v>
      </c>
      <c r="L215" s="26">
        <v>0</v>
      </c>
      <c r="M215" s="27" t="s">
        <v>68</v>
      </c>
      <c r="N215" s="24">
        <v>1</v>
      </c>
    </row>
    <row r="216" spans="1:14" s="44" customFormat="1" ht="22.5" customHeight="1" x14ac:dyDescent="0.25">
      <c r="A216" s="103"/>
      <c r="B216" s="104"/>
      <c r="C216" s="99" t="s">
        <v>297</v>
      </c>
      <c r="D216" s="99"/>
      <c r="E216" s="99"/>
      <c r="F216" s="99"/>
      <c r="G216" s="99"/>
      <c r="H216" s="99"/>
      <c r="I216" s="99"/>
      <c r="J216" s="99"/>
      <c r="K216" s="99"/>
      <c r="L216" s="99"/>
      <c r="M216" s="99"/>
      <c r="N216" s="99"/>
    </row>
    <row r="217" spans="1:14" s="44" customFormat="1" ht="23.25" customHeight="1" x14ac:dyDescent="0.25">
      <c r="A217" s="103" t="s">
        <v>298</v>
      </c>
      <c r="B217" s="104" t="s">
        <v>299</v>
      </c>
      <c r="C217" s="24" t="s">
        <v>36</v>
      </c>
      <c r="D217" s="25" t="s">
        <v>38</v>
      </c>
      <c r="E217" s="25" t="s">
        <v>38</v>
      </c>
      <c r="F217" s="25" t="s">
        <v>300</v>
      </c>
      <c r="G217" s="26">
        <v>1056.9100000000001</v>
      </c>
      <c r="H217" s="26">
        <v>2380</v>
      </c>
      <c r="I217" s="26">
        <v>0</v>
      </c>
      <c r="J217" s="26">
        <v>400</v>
      </c>
      <c r="K217" s="26">
        <f>+L217/N217</f>
        <v>3836.91</v>
      </c>
      <c r="L217" s="26">
        <f>+SUM(G217:J217)</f>
        <v>3836.91</v>
      </c>
      <c r="M217" s="27">
        <v>16</v>
      </c>
      <c r="N217" s="24">
        <v>1</v>
      </c>
    </row>
    <row r="218" spans="1:14" s="44" customFormat="1" ht="28.5" customHeight="1" x14ac:dyDescent="0.25">
      <c r="A218" s="103"/>
      <c r="B218" s="104"/>
      <c r="C218" s="99" t="s">
        <v>339</v>
      </c>
      <c r="D218" s="99"/>
      <c r="E218" s="99"/>
      <c r="F218" s="99"/>
      <c r="G218" s="99"/>
      <c r="H218" s="99"/>
      <c r="I218" s="99"/>
      <c r="J218" s="99"/>
      <c r="K218" s="99"/>
      <c r="L218" s="99"/>
      <c r="M218" s="99"/>
      <c r="N218" s="99"/>
    </row>
    <row r="219" spans="1:14" s="44" customFormat="1" ht="19.5" customHeight="1" x14ac:dyDescent="0.25">
      <c r="A219" s="103" t="s">
        <v>301</v>
      </c>
      <c r="B219" s="104" t="s">
        <v>302</v>
      </c>
      <c r="C219" s="24" t="s">
        <v>47</v>
      </c>
      <c r="D219" s="25" t="s">
        <v>38</v>
      </c>
      <c r="E219" s="24" t="s">
        <v>38</v>
      </c>
      <c r="F219" s="25" t="s">
        <v>105</v>
      </c>
      <c r="G219" s="26">
        <v>2258.3000000000002</v>
      </c>
      <c r="H219" s="26">
        <v>1360</v>
      </c>
      <c r="I219" s="26">
        <v>0</v>
      </c>
      <c r="J219" s="26">
        <v>0</v>
      </c>
      <c r="K219" s="26">
        <f>+L219/N219</f>
        <v>3618.3</v>
      </c>
      <c r="L219" s="26">
        <f>+SUM(G219:J219)</f>
        <v>3618.3</v>
      </c>
      <c r="M219" s="27">
        <v>3</v>
      </c>
      <c r="N219" s="24">
        <v>1</v>
      </c>
    </row>
    <row r="220" spans="1:14" s="44" customFormat="1" ht="23.25" customHeight="1" x14ac:dyDescent="0.25">
      <c r="A220" s="103"/>
      <c r="B220" s="104"/>
      <c r="C220" s="99" t="s">
        <v>303</v>
      </c>
      <c r="D220" s="99"/>
      <c r="E220" s="99"/>
      <c r="F220" s="99"/>
      <c r="G220" s="99"/>
      <c r="H220" s="99"/>
      <c r="I220" s="99"/>
      <c r="J220" s="99"/>
      <c r="K220" s="99"/>
      <c r="L220" s="99"/>
      <c r="M220" s="99"/>
      <c r="N220" s="99"/>
    </row>
    <row r="221" spans="1:14" s="44" customFormat="1" ht="32.25" customHeight="1" x14ac:dyDescent="0.25">
      <c r="A221" s="103" t="s">
        <v>304</v>
      </c>
      <c r="B221" s="104" t="s">
        <v>305</v>
      </c>
      <c r="C221" s="24" t="s">
        <v>47</v>
      </c>
      <c r="D221" s="25" t="s">
        <v>84</v>
      </c>
      <c r="E221" s="24" t="s">
        <v>306</v>
      </c>
      <c r="F221" s="24" t="s">
        <v>135</v>
      </c>
      <c r="G221" s="26">
        <v>0</v>
      </c>
      <c r="H221" s="26">
        <v>0</v>
      </c>
      <c r="I221" s="26">
        <v>483.3</v>
      </c>
      <c r="J221" s="26">
        <v>0</v>
      </c>
      <c r="K221" s="26">
        <v>0</v>
      </c>
      <c r="L221" s="26">
        <f>+SUM(G221:J221)</f>
        <v>483.3</v>
      </c>
      <c r="M221" s="24">
        <v>8</v>
      </c>
      <c r="N221" s="35">
        <v>25</v>
      </c>
    </row>
    <row r="222" spans="1:14" s="44" customFormat="1" ht="27.75" customHeight="1" x14ac:dyDescent="0.25">
      <c r="A222" s="103"/>
      <c r="B222" s="104"/>
      <c r="C222" s="99" t="s">
        <v>307</v>
      </c>
      <c r="D222" s="99"/>
      <c r="E222" s="99"/>
      <c r="F222" s="99"/>
      <c r="G222" s="99"/>
      <c r="H222" s="99"/>
      <c r="I222" s="99"/>
      <c r="J222" s="99"/>
      <c r="K222" s="99"/>
      <c r="L222" s="99"/>
      <c r="M222" s="99"/>
      <c r="N222" s="99"/>
    </row>
    <row r="223" spans="1:14" s="44" customFormat="1" ht="27" customHeight="1" x14ac:dyDescent="0.25">
      <c r="A223" s="103" t="s">
        <v>308</v>
      </c>
      <c r="B223" s="104" t="s">
        <v>309</v>
      </c>
      <c r="C223" s="24" t="s">
        <v>47</v>
      </c>
      <c r="D223" s="25" t="s">
        <v>37</v>
      </c>
      <c r="E223" s="24" t="s">
        <v>38</v>
      </c>
      <c r="F223" s="24" t="s">
        <v>310</v>
      </c>
      <c r="G223" s="26">
        <v>0</v>
      </c>
      <c r="H223" s="45">
        <v>1520</v>
      </c>
      <c r="I223" s="26">
        <v>0</v>
      </c>
      <c r="J223" s="26">
        <v>0</v>
      </c>
      <c r="K223" s="45">
        <f>+L223/N223</f>
        <v>760</v>
      </c>
      <c r="L223" s="26">
        <f>SUM(G223:J223)</f>
        <v>1520</v>
      </c>
      <c r="M223" s="24">
        <v>4</v>
      </c>
      <c r="N223" s="24">
        <v>2</v>
      </c>
    </row>
    <row r="224" spans="1:14" s="44" customFormat="1" ht="30.75" customHeight="1" x14ac:dyDescent="0.25">
      <c r="A224" s="103"/>
      <c r="B224" s="104"/>
      <c r="C224" s="99" t="s">
        <v>311</v>
      </c>
      <c r="D224" s="99"/>
      <c r="E224" s="99"/>
      <c r="F224" s="99"/>
      <c r="G224" s="99"/>
      <c r="H224" s="99"/>
      <c r="I224" s="99"/>
      <c r="J224" s="99"/>
      <c r="K224" s="99"/>
      <c r="L224" s="99"/>
      <c r="M224" s="99"/>
      <c r="N224" s="99"/>
    </row>
    <row r="225" spans="1:14" s="44" customFormat="1" ht="18" customHeight="1" x14ac:dyDescent="0.25">
      <c r="A225" s="103" t="s">
        <v>312</v>
      </c>
      <c r="B225" s="104" t="s">
        <v>313</v>
      </c>
      <c r="C225" s="24" t="s">
        <v>47</v>
      </c>
      <c r="D225" s="25" t="s">
        <v>37</v>
      </c>
      <c r="E225" s="24" t="s">
        <v>38</v>
      </c>
      <c r="F225" s="25" t="s">
        <v>135</v>
      </c>
      <c r="G225" s="26">
        <v>0</v>
      </c>
      <c r="H225" s="26">
        <v>0</v>
      </c>
      <c r="I225" s="26">
        <v>0</v>
      </c>
      <c r="J225" s="26">
        <v>0</v>
      </c>
      <c r="K225" s="26">
        <f>+L225/N225</f>
        <v>0</v>
      </c>
      <c r="L225" s="26">
        <f>+SUM(G225:J225)</f>
        <v>0</v>
      </c>
      <c r="M225" s="27">
        <v>3</v>
      </c>
      <c r="N225" s="24">
        <v>1</v>
      </c>
    </row>
    <row r="226" spans="1:14" s="44" customFormat="1" ht="24" customHeight="1" x14ac:dyDescent="0.25">
      <c r="A226" s="103"/>
      <c r="B226" s="104"/>
      <c r="C226" s="99" t="s">
        <v>314</v>
      </c>
      <c r="D226" s="99"/>
      <c r="E226" s="99"/>
      <c r="F226" s="99"/>
      <c r="G226" s="99"/>
      <c r="H226" s="99"/>
      <c r="I226" s="99"/>
      <c r="J226" s="99"/>
      <c r="K226" s="99"/>
      <c r="L226" s="99"/>
      <c r="M226" s="99"/>
      <c r="N226" s="99"/>
    </row>
    <row r="227" spans="1:14" s="44" customFormat="1" ht="72" customHeight="1" x14ac:dyDescent="0.25">
      <c r="A227" s="103" t="s">
        <v>312</v>
      </c>
      <c r="B227" s="104" t="s">
        <v>315</v>
      </c>
      <c r="C227" s="24" t="s">
        <v>316</v>
      </c>
      <c r="D227" s="25" t="s">
        <v>37</v>
      </c>
      <c r="E227" s="24" t="s">
        <v>317</v>
      </c>
      <c r="F227" s="25" t="s">
        <v>135</v>
      </c>
      <c r="G227" s="26">
        <v>2200</v>
      </c>
      <c r="H227" s="26">
        <v>317.75</v>
      </c>
      <c r="I227" s="26">
        <v>5385</v>
      </c>
      <c r="J227" s="26">
        <v>0</v>
      </c>
      <c r="K227" s="26">
        <f>+L227/N227</f>
        <v>22.973110465116278</v>
      </c>
      <c r="L227" s="26">
        <f>+SUM(G227:J227)</f>
        <v>7902.75</v>
      </c>
      <c r="M227" s="27">
        <v>3</v>
      </c>
      <c r="N227" s="24">
        <v>344</v>
      </c>
    </row>
    <row r="228" spans="1:14" s="44" customFormat="1" ht="23.25" customHeight="1" x14ac:dyDescent="0.25">
      <c r="A228" s="103"/>
      <c r="B228" s="104"/>
      <c r="C228" s="99" t="s">
        <v>318</v>
      </c>
      <c r="D228" s="99"/>
      <c r="E228" s="99"/>
      <c r="F228" s="99"/>
      <c r="G228" s="99"/>
      <c r="H228" s="99"/>
      <c r="I228" s="99"/>
      <c r="J228" s="99"/>
      <c r="K228" s="99"/>
      <c r="L228" s="99"/>
      <c r="M228" s="99"/>
      <c r="N228" s="99"/>
    </row>
    <row r="229" spans="1:14" s="44" customFormat="1" ht="18.75" customHeight="1" x14ac:dyDescent="0.25">
      <c r="A229" s="103" t="s">
        <v>319</v>
      </c>
      <c r="B229" s="104" t="s">
        <v>320</v>
      </c>
      <c r="C229" s="24" t="s">
        <v>36</v>
      </c>
      <c r="D229" s="24" t="s">
        <v>37</v>
      </c>
      <c r="E229" s="24" t="s">
        <v>38</v>
      </c>
      <c r="F229" s="25" t="s">
        <v>321</v>
      </c>
      <c r="G229" s="26">
        <v>0</v>
      </c>
      <c r="H229" s="26">
        <f>380*3+950*12</f>
        <v>12540</v>
      </c>
      <c r="I229" s="26">
        <v>0</v>
      </c>
      <c r="J229" s="26">
        <f>520*15</f>
        <v>7800</v>
      </c>
      <c r="K229" s="26">
        <f>+L229/N229</f>
        <v>1271.25</v>
      </c>
      <c r="L229" s="26">
        <f>+SUM(G229:J229)</f>
        <v>20340</v>
      </c>
      <c r="M229" s="27">
        <v>20</v>
      </c>
      <c r="N229" s="24">
        <v>16</v>
      </c>
    </row>
    <row r="230" spans="1:14" s="44" customFormat="1" ht="45.75" customHeight="1" x14ac:dyDescent="0.25">
      <c r="A230" s="103"/>
      <c r="B230" s="104"/>
      <c r="C230" s="99" t="s">
        <v>322</v>
      </c>
      <c r="D230" s="99"/>
      <c r="E230" s="99"/>
      <c r="F230" s="99"/>
      <c r="G230" s="99"/>
      <c r="H230" s="99"/>
      <c r="I230" s="99"/>
      <c r="J230" s="99"/>
      <c r="K230" s="99"/>
      <c r="L230" s="99"/>
      <c r="M230" s="99"/>
      <c r="N230" s="99"/>
    </row>
    <row r="231" spans="1:14" s="44" customFormat="1" ht="31.5" customHeight="1" x14ac:dyDescent="0.25">
      <c r="A231" s="103" t="s">
        <v>323</v>
      </c>
      <c r="B231" s="104" t="s">
        <v>309</v>
      </c>
      <c r="C231" s="24" t="s">
        <v>47</v>
      </c>
      <c r="D231" s="25" t="s">
        <v>37</v>
      </c>
      <c r="E231" s="24" t="s">
        <v>38</v>
      </c>
      <c r="F231" s="24" t="s">
        <v>324</v>
      </c>
      <c r="G231" s="26">
        <v>0</v>
      </c>
      <c r="H231" s="45">
        <v>1330</v>
      </c>
      <c r="I231" s="26">
        <v>0</v>
      </c>
      <c r="J231" s="26">
        <v>0</v>
      </c>
      <c r="K231" s="45">
        <f>+L231/N231</f>
        <v>1330</v>
      </c>
      <c r="L231" s="26">
        <f>SUM(G231:J231)</f>
        <v>1330</v>
      </c>
      <c r="M231" s="24">
        <v>6</v>
      </c>
      <c r="N231" s="24">
        <v>1</v>
      </c>
    </row>
    <row r="232" spans="1:14" s="44" customFormat="1" ht="31.5" customHeight="1" x14ac:dyDescent="0.25">
      <c r="A232" s="103"/>
      <c r="B232" s="104"/>
      <c r="C232" s="99" t="s">
        <v>325</v>
      </c>
      <c r="D232" s="99"/>
      <c r="E232" s="99"/>
      <c r="F232" s="99"/>
      <c r="G232" s="99"/>
      <c r="H232" s="99"/>
      <c r="I232" s="99"/>
      <c r="J232" s="99"/>
      <c r="K232" s="99"/>
      <c r="L232" s="99"/>
      <c r="M232" s="99"/>
      <c r="N232" s="99"/>
    </row>
    <row r="233" spans="1:14" s="44" customFormat="1" ht="29.25" customHeight="1" x14ac:dyDescent="0.25">
      <c r="A233" s="103" t="s">
        <v>326</v>
      </c>
      <c r="B233" s="104" t="s">
        <v>327</v>
      </c>
      <c r="C233" s="24" t="s">
        <v>47</v>
      </c>
      <c r="D233" s="25" t="s">
        <v>38</v>
      </c>
      <c r="E233" s="24" t="s">
        <v>38</v>
      </c>
      <c r="F233" s="24" t="s">
        <v>328</v>
      </c>
      <c r="G233" s="26">
        <v>1287.3</v>
      </c>
      <c r="H233" s="26">
        <v>3400</v>
      </c>
      <c r="I233" s="26">
        <v>0</v>
      </c>
      <c r="J233" s="26">
        <v>0</v>
      </c>
      <c r="K233" s="26">
        <v>0</v>
      </c>
      <c r="L233" s="26">
        <f>+SUM(G233:J233)</f>
        <v>4687.3</v>
      </c>
      <c r="M233" s="24">
        <v>8</v>
      </c>
      <c r="N233" s="35">
        <v>18</v>
      </c>
    </row>
    <row r="234" spans="1:14" s="44" customFormat="1" ht="29.25" customHeight="1" x14ac:dyDescent="0.25">
      <c r="A234" s="103"/>
      <c r="B234" s="104"/>
      <c r="C234" s="99" t="s">
        <v>329</v>
      </c>
      <c r="D234" s="99"/>
      <c r="E234" s="99"/>
      <c r="F234" s="99"/>
      <c r="G234" s="99"/>
      <c r="H234" s="99"/>
      <c r="I234" s="99"/>
      <c r="J234" s="99"/>
      <c r="K234" s="99"/>
      <c r="L234" s="99"/>
      <c r="M234" s="99"/>
      <c r="N234" s="99"/>
    </row>
    <row r="235" spans="1:14" s="44" customFormat="1" ht="30" customHeight="1" x14ac:dyDescent="0.25">
      <c r="A235" s="103" t="s">
        <v>326</v>
      </c>
      <c r="B235" s="104" t="s">
        <v>330</v>
      </c>
      <c r="C235" s="24" t="s">
        <v>47</v>
      </c>
      <c r="D235" s="25" t="s">
        <v>38</v>
      </c>
      <c r="E235" s="24" t="s">
        <v>38</v>
      </c>
      <c r="F235" s="24" t="s">
        <v>135</v>
      </c>
      <c r="G235" s="26">
        <v>0</v>
      </c>
      <c r="H235" s="26">
        <v>0</v>
      </c>
      <c r="I235" s="26">
        <v>0</v>
      </c>
      <c r="J235" s="26">
        <v>2520</v>
      </c>
      <c r="K235" s="26">
        <f>+L235/N235</f>
        <v>840</v>
      </c>
      <c r="L235" s="26">
        <f>+SUM(G235:J235)</f>
        <v>2520</v>
      </c>
      <c r="M235" s="24">
        <v>23</v>
      </c>
      <c r="N235" s="35">
        <v>3</v>
      </c>
    </row>
    <row r="236" spans="1:14" s="44" customFormat="1" ht="28.5" customHeight="1" x14ac:dyDescent="0.25">
      <c r="A236" s="103"/>
      <c r="B236" s="104"/>
      <c r="C236" s="99" t="s">
        <v>331</v>
      </c>
      <c r="D236" s="99"/>
      <c r="E236" s="99"/>
      <c r="F236" s="99"/>
      <c r="G236" s="99"/>
      <c r="H236" s="99"/>
      <c r="I236" s="99"/>
      <c r="J236" s="99"/>
      <c r="K236" s="99"/>
      <c r="L236" s="99"/>
      <c r="M236" s="99"/>
      <c r="N236" s="99"/>
    </row>
    <row r="237" spans="1:14" s="44" customFormat="1" ht="28.5" customHeight="1" x14ac:dyDescent="0.25">
      <c r="A237" s="103" t="s">
        <v>326</v>
      </c>
      <c r="B237" s="104" t="s">
        <v>332</v>
      </c>
      <c r="C237" s="24" t="s">
        <v>47</v>
      </c>
      <c r="D237" s="25" t="s">
        <v>38</v>
      </c>
      <c r="E237" s="24" t="s">
        <v>38</v>
      </c>
      <c r="F237" s="24" t="s">
        <v>333</v>
      </c>
      <c r="G237" s="26">
        <v>940.5</v>
      </c>
      <c r="H237" s="26">
        <v>3060</v>
      </c>
      <c r="I237" s="26">
        <v>500</v>
      </c>
      <c r="J237" s="26">
        <v>0</v>
      </c>
      <c r="K237" s="26">
        <f>+L237/N237</f>
        <v>4500.5</v>
      </c>
      <c r="L237" s="26">
        <f>+SUM(G237:J237)</f>
        <v>4500.5</v>
      </c>
      <c r="M237" s="24">
        <v>18</v>
      </c>
      <c r="N237" s="35">
        <v>1</v>
      </c>
    </row>
    <row r="238" spans="1:14" s="44" customFormat="1" ht="26.25" customHeight="1" x14ac:dyDescent="0.25">
      <c r="A238" s="103"/>
      <c r="B238" s="104"/>
      <c r="C238" s="99" t="s">
        <v>334</v>
      </c>
      <c r="D238" s="99"/>
      <c r="E238" s="99"/>
      <c r="F238" s="99"/>
      <c r="G238" s="99"/>
      <c r="H238" s="99"/>
      <c r="I238" s="99"/>
      <c r="J238" s="99"/>
      <c r="K238" s="99"/>
      <c r="L238" s="99"/>
      <c r="M238" s="99"/>
      <c r="N238" s="99"/>
    </row>
    <row r="239" spans="1:14" s="44" customFormat="1" ht="28.5" customHeight="1" x14ac:dyDescent="0.25">
      <c r="A239" s="103" t="s">
        <v>335</v>
      </c>
      <c r="B239" s="104" t="s">
        <v>336</v>
      </c>
      <c r="C239" s="24" t="s">
        <v>36</v>
      </c>
      <c r="D239" s="25" t="s">
        <v>37</v>
      </c>
      <c r="E239" s="24" t="s">
        <v>38</v>
      </c>
      <c r="F239" s="24" t="s">
        <v>337</v>
      </c>
      <c r="G239" s="26">
        <v>4232.8</v>
      </c>
      <c r="H239" s="26">
        <v>4080</v>
      </c>
      <c r="I239" s="26">
        <v>0</v>
      </c>
      <c r="J239" s="26">
        <v>6380</v>
      </c>
      <c r="K239" s="26">
        <f>+L239/N239</f>
        <v>7346.4</v>
      </c>
      <c r="L239" s="26">
        <f>+SUM(G239:J239)</f>
        <v>14692.8</v>
      </c>
      <c r="M239" s="36">
        <v>12</v>
      </c>
      <c r="N239" s="36">
        <v>2</v>
      </c>
    </row>
    <row r="240" spans="1:14" s="44" customFormat="1" ht="27" customHeight="1" x14ac:dyDescent="0.25">
      <c r="A240" s="103"/>
      <c r="B240" s="104"/>
      <c r="C240" s="99" t="s">
        <v>338</v>
      </c>
      <c r="D240" s="99"/>
      <c r="E240" s="99"/>
      <c r="F240" s="99"/>
      <c r="G240" s="99"/>
      <c r="H240" s="99"/>
      <c r="I240" s="99"/>
      <c r="J240" s="99"/>
      <c r="K240" s="99"/>
      <c r="L240" s="99"/>
      <c r="M240" s="99"/>
      <c r="N240" s="99"/>
    </row>
    <row r="241" spans="1:14" s="1" customFormat="1" ht="23.25" customHeight="1" x14ac:dyDescent="0.25">
      <c r="A241" s="58" t="s">
        <v>14</v>
      </c>
      <c r="B241" s="59"/>
      <c r="C241" s="59"/>
      <c r="D241" s="59"/>
      <c r="E241" s="59"/>
      <c r="F241" s="59"/>
      <c r="G241" s="59"/>
      <c r="H241" s="59"/>
      <c r="I241" s="59"/>
      <c r="J241" s="59"/>
      <c r="K241" s="60"/>
      <c r="L241" s="42">
        <f>SUM(L239,L237,L235,L233,L231,L229,L227,L225,L223,L221,L219,L217,L215,L213,L211)</f>
        <v>65431.86</v>
      </c>
      <c r="M241" s="46">
        <f>SUM(M239,M237,M235,M233,M231,M229,M227,M225,M223,M221,M219,M217,M215,M213,M211)</f>
        <v>124</v>
      </c>
      <c r="N241" s="46">
        <f>SUM(N239,N237,N235,N233,N231,N229,N227,N225,N223,N221,N219,N217,N215,N213,N211)</f>
        <v>419</v>
      </c>
    </row>
    <row r="242" spans="1:14" s="44" customFormat="1" x14ac:dyDescent="0.25">
      <c r="A242" s="72" t="s">
        <v>293</v>
      </c>
      <c r="B242" s="73"/>
      <c r="C242" s="73"/>
      <c r="D242" s="73"/>
      <c r="E242" s="73"/>
      <c r="F242" s="73"/>
      <c r="G242" s="73"/>
      <c r="H242" s="73"/>
      <c r="I242" s="73"/>
      <c r="J242" s="73"/>
      <c r="K242" s="73"/>
      <c r="L242" s="73"/>
      <c r="M242" s="73"/>
      <c r="N242" s="73"/>
    </row>
    <row r="243" spans="1:14" s="1" customFormat="1" ht="21.75" customHeight="1" x14ac:dyDescent="0.25">
      <c r="A243" s="61" t="s">
        <v>340</v>
      </c>
      <c r="B243" s="61"/>
      <c r="C243" s="61"/>
      <c r="D243" s="61"/>
      <c r="E243" s="61"/>
      <c r="F243" s="61"/>
      <c r="G243" s="61"/>
      <c r="H243" s="61"/>
      <c r="I243" s="61"/>
      <c r="J243" s="61"/>
      <c r="K243" s="61"/>
      <c r="L243" s="61"/>
      <c r="M243" s="61"/>
      <c r="N243" s="61"/>
    </row>
    <row r="244" spans="1:14" s="1" customFormat="1" ht="21.75" customHeight="1" x14ac:dyDescent="0.25">
      <c r="A244" s="62" t="s">
        <v>0</v>
      </c>
      <c r="B244" s="63" t="s">
        <v>1</v>
      </c>
      <c r="C244" s="64" t="s">
        <v>2</v>
      </c>
      <c r="D244" s="63" t="s">
        <v>3</v>
      </c>
      <c r="E244" s="63" t="s">
        <v>4</v>
      </c>
      <c r="F244" s="63" t="s">
        <v>5</v>
      </c>
      <c r="G244" s="65" t="s">
        <v>203</v>
      </c>
      <c r="H244" s="65"/>
      <c r="I244" s="65"/>
      <c r="J244" s="65"/>
      <c r="K244" s="65"/>
      <c r="L244" s="66" t="s">
        <v>201</v>
      </c>
      <c r="M244" s="67" t="s">
        <v>6</v>
      </c>
      <c r="N244" s="64" t="s">
        <v>202</v>
      </c>
    </row>
    <row r="245" spans="1:14" s="1" customFormat="1" ht="32.25" customHeight="1" x14ac:dyDescent="0.25">
      <c r="A245" s="62"/>
      <c r="B245" s="63"/>
      <c r="C245" s="64"/>
      <c r="D245" s="63"/>
      <c r="E245" s="63"/>
      <c r="F245" s="63"/>
      <c r="G245" s="47" t="s">
        <v>196</v>
      </c>
      <c r="H245" s="47" t="s">
        <v>197</v>
      </c>
      <c r="I245" s="30" t="s">
        <v>422</v>
      </c>
      <c r="J245" s="47" t="s">
        <v>199</v>
      </c>
      <c r="K245" s="47" t="s">
        <v>200</v>
      </c>
      <c r="L245" s="66"/>
      <c r="M245" s="67"/>
      <c r="N245" s="64"/>
    </row>
    <row r="246" spans="1:14" s="1" customFormat="1" ht="32.1" customHeight="1" x14ac:dyDescent="0.25">
      <c r="A246" s="105" t="s">
        <v>341</v>
      </c>
      <c r="B246" s="106" t="s">
        <v>342</v>
      </c>
      <c r="C246" s="107" t="s">
        <v>36</v>
      </c>
      <c r="D246" s="108" t="s">
        <v>38</v>
      </c>
      <c r="E246" s="108" t="s">
        <v>38</v>
      </c>
      <c r="F246" s="108" t="s">
        <v>135</v>
      </c>
      <c r="G246" s="109">
        <v>0</v>
      </c>
      <c r="H246" s="109">
        <v>0</v>
      </c>
      <c r="I246" s="109">
        <v>0</v>
      </c>
      <c r="J246" s="109">
        <v>0</v>
      </c>
      <c r="K246" s="109">
        <v>0</v>
      </c>
      <c r="L246" s="109">
        <v>0</v>
      </c>
      <c r="M246" s="110" t="s">
        <v>68</v>
      </c>
      <c r="N246" s="107">
        <v>2</v>
      </c>
    </row>
    <row r="247" spans="1:14" s="1" customFormat="1" ht="21.95" customHeight="1" x14ac:dyDescent="0.25">
      <c r="A247" s="105"/>
      <c r="B247" s="106"/>
      <c r="C247" s="111" t="s">
        <v>343</v>
      </c>
      <c r="D247" s="111"/>
      <c r="E247" s="111"/>
      <c r="F247" s="111"/>
      <c r="G247" s="111"/>
      <c r="H247" s="111"/>
      <c r="I247" s="111"/>
      <c r="J247" s="111"/>
      <c r="K247" s="111"/>
      <c r="L247" s="111"/>
      <c r="M247" s="111"/>
      <c r="N247" s="111"/>
    </row>
    <row r="248" spans="1:14" s="1" customFormat="1" ht="32.1" customHeight="1" x14ac:dyDescent="0.25">
      <c r="A248" s="105" t="s">
        <v>341</v>
      </c>
      <c r="B248" s="106" t="s">
        <v>344</v>
      </c>
      <c r="C248" s="107" t="s">
        <v>36</v>
      </c>
      <c r="D248" s="108" t="s">
        <v>38</v>
      </c>
      <c r="E248" s="108" t="s">
        <v>38</v>
      </c>
      <c r="F248" s="108" t="s">
        <v>135</v>
      </c>
      <c r="G248" s="109">
        <v>0</v>
      </c>
      <c r="H248" s="109">
        <v>0</v>
      </c>
      <c r="I248" s="109">
        <v>0</v>
      </c>
      <c r="J248" s="109">
        <v>0</v>
      </c>
      <c r="K248" s="109">
        <v>0</v>
      </c>
      <c r="L248" s="109">
        <v>0</v>
      </c>
      <c r="M248" s="110" t="s">
        <v>68</v>
      </c>
      <c r="N248" s="107">
        <v>2</v>
      </c>
    </row>
    <row r="249" spans="1:14" s="1" customFormat="1" ht="21.95" customHeight="1" x14ac:dyDescent="0.25">
      <c r="A249" s="105"/>
      <c r="B249" s="106"/>
      <c r="C249" s="111" t="s">
        <v>345</v>
      </c>
      <c r="D249" s="111"/>
      <c r="E249" s="111"/>
      <c r="F249" s="111"/>
      <c r="G249" s="111"/>
      <c r="H249" s="111"/>
      <c r="I249" s="111"/>
      <c r="J249" s="111"/>
      <c r="K249" s="111"/>
      <c r="L249" s="111"/>
      <c r="M249" s="111"/>
      <c r="N249" s="111"/>
    </row>
    <row r="250" spans="1:14" s="1" customFormat="1" ht="32.1" customHeight="1" x14ac:dyDescent="0.25">
      <c r="A250" s="105" t="s">
        <v>341</v>
      </c>
      <c r="B250" s="106" t="s">
        <v>346</v>
      </c>
      <c r="C250" s="107" t="s">
        <v>36</v>
      </c>
      <c r="D250" s="108" t="s">
        <v>38</v>
      </c>
      <c r="E250" s="108" t="s">
        <v>38</v>
      </c>
      <c r="F250" s="108" t="s">
        <v>135</v>
      </c>
      <c r="G250" s="109">
        <v>0</v>
      </c>
      <c r="H250" s="109">
        <v>0</v>
      </c>
      <c r="I250" s="109">
        <v>0</v>
      </c>
      <c r="J250" s="109">
        <v>2776.5</v>
      </c>
      <c r="K250" s="109">
        <f>+L250/N250</f>
        <v>2776.5</v>
      </c>
      <c r="L250" s="109">
        <f>+SUM(G250:J250)</f>
        <v>2776.5</v>
      </c>
      <c r="M250" s="110">
        <v>24</v>
      </c>
      <c r="N250" s="107">
        <v>1</v>
      </c>
    </row>
    <row r="251" spans="1:14" s="1" customFormat="1" ht="21.95" customHeight="1" x14ac:dyDescent="0.25">
      <c r="A251" s="105"/>
      <c r="B251" s="106"/>
      <c r="C251" s="111" t="s">
        <v>347</v>
      </c>
      <c r="D251" s="111"/>
      <c r="E251" s="111"/>
      <c r="F251" s="111"/>
      <c r="G251" s="111"/>
      <c r="H251" s="111"/>
      <c r="I251" s="111"/>
      <c r="J251" s="111"/>
      <c r="K251" s="111"/>
      <c r="L251" s="111"/>
      <c r="M251" s="111"/>
      <c r="N251" s="111"/>
    </row>
    <row r="252" spans="1:14" s="1" customFormat="1" ht="32.1" customHeight="1" x14ac:dyDescent="0.25">
      <c r="A252" s="105" t="s">
        <v>341</v>
      </c>
      <c r="B252" s="106" t="s">
        <v>348</v>
      </c>
      <c r="C252" s="107" t="s">
        <v>36</v>
      </c>
      <c r="D252" s="108" t="s">
        <v>38</v>
      </c>
      <c r="E252" s="108" t="s">
        <v>38</v>
      </c>
      <c r="F252" s="108" t="s">
        <v>135</v>
      </c>
      <c r="G252" s="109">
        <v>0</v>
      </c>
      <c r="H252" s="109">
        <v>0</v>
      </c>
      <c r="I252" s="109">
        <v>0</v>
      </c>
      <c r="J252" s="109">
        <v>3254.5</v>
      </c>
      <c r="K252" s="109">
        <f>+L252/N252</f>
        <v>3254.5</v>
      </c>
      <c r="L252" s="109">
        <f>+SUM(G252:J252)</f>
        <v>3254.5</v>
      </c>
      <c r="M252" s="110">
        <v>36</v>
      </c>
      <c r="N252" s="107">
        <v>1</v>
      </c>
    </row>
    <row r="253" spans="1:14" s="1" customFormat="1" ht="21.95" customHeight="1" x14ac:dyDescent="0.25">
      <c r="A253" s="105"/>
      <c r="B253" s="106"/>
      <c r="C253" s="111" t="s">
        <v>349</v>
      </c>
      <c r="D253" s="111"/>
      <c r="E253" s="111"/>
      <c r="F253" s="111"/>
      <c r="G253" s="111"/>
      <c r="H253" s="111"/>
      <c r="I253" s="111"/>
      <c r="J253" s="111"/>
      <c r="K253" s="111"/>
      <c r="L253" s="111"/>
      <c r="M253" s="111"/>
      <c r="N253" s="111"/>
    </row>
    <row r="254" spans="1:14" s="1" customFormat="1" ht="32.1" customHeight="1" x14ac:dyDescent="0.25">
      <c r="A254" s="105" t="s">
        <v>341</v>
      </c>
      <c r="B254" s="106" t="s">
        <v>348</v>
      </c>
      <c r="C254" s="107" t="s">
        <v>36</v>
      </c>
      <c r="D254" s="108" t="s">
        <v>38</v>
      </c>
      <c r="E254" s="108" t="s">
        <v>38</v>
      </c>
      <c r="F254" s="108" t="s">
        <v>135</v>
      </c>
      <c r="G254" s="109">
        <v>0</v>
      </c>
      <c r="H254" s="109">
        <v>0</v>
      </c>
      <c r="I254" s="109">
        <v>0</v>
      </c>
      <c r="J254" s="109">
        <v>3254.5</v>
      </c>
      <c r="K254" s="109">
        <f>+L254/N254</f>
        <v>3254.5</v>
      </c>
      <c r="L254" s="109">
        <f>+SUM(G254:J254)</f>
        <v>3254.5</v>
      </c>
      <c r="M254" s="110">
        <v>36</v>
      </c>
      <c r="N254" s="107">
        <v>1</v>
      </c>
    </row>
    <row r="255" spans="1:14" s="1" customFormat="1" ht="50.1" customHeight="1" x14ac:dyDescent="0.25">
      <c r="A255" s="105"/>
      <c r="B255" s="106"/>
      <c r="C255" s="111" t="s">
        <v>350</v>
      </c>
      <c r="D255" s="111"/>
      <c r="E255" s="111"/>
      <c r="F255" s="111"/>
      <c r="G255" s="111"/>
      <c r="H255" s="111"/>
      <c r="I255" s="111"/>
      <c r="J255" s="111"/>
      <c r="K255" s="111"/>
      <c r="L255" s="111"/>
      <c r="M255" s="111"/>
      <c r="N255" s="111"/>
    </row>
    <row r="256" spans="1:14" s="1" customFormat="1" ht="32.1" customHeight="1" x14ac:dyDescent="0.25">
      <c r="A256" s="105" t="s">
        <v>341</v>
      </c>
      <c r="B256" s="106" t="s">
        <v>348</v>
      </c>
      <c r="C256" s="107" t="s">
        <v>36</v>
      </c>
      <c r="D256" s="108" t="s">
        <v>38</v>
      </c>
      <c r="E256" s="108" t="s">
        <v>38</v>
      </c>
      <c r="F256" s="108" t="s">
        <v>135</v>
      </c>
      <c r="G256" s="109">
        <v>0</v>
      </c>
      <c r="H256" s="109">
        <v>0</v>
      </c>
      <c r="I256" s="109">
        <v>0</v>
      </c>
      <c r="J256" s="109">
        <v>3254.5</v>
      </c>
      <c r="K256" s="109">
        <v>3254.5</v>
      </c>
      <c r="L256" s="109">
        <f>+SUM(G256:J256)</f>
        <v>3254.5</v>
      </c>
      <c r="M256" s="110">
        <v>24</v>
      </c>
      <c r="N256" s="107">
        <v>1</v>
      </c>
    </row>
    <row r="257" spans="1:14" s="1" customFormat="1" ht="21.95" customHeight="1" x14ac:dyDescent="0.25">
      <c r="A257" s="105"/>
      <c r="B257" s="106"/>
      <c r="C257" s="111" t="s">
        <v>351</v>
      </c>
      <c r="D257" s="111"/>
      <c r="E257" s="111"/>
      <c r="F257" s="111"/>
      <c r="G257" s="111"/>
      <c r="H257" s="111"/>
      <c r="I257" s="111"/>
      <c r="J257" s="111"/>
      <c r="K257" s="111"/>
      <c r="L257" s="111"/>
      <c r="M257" s="111"/>
      <c r="N257" s="111"/>
    </row>
    <row r="258" spans="1:14" s="1" customFormat="1" ht="32.1" customHeight="1" x14ac:dyDescent="0.25">
      <c r="A258" s="112" t="s">
        <v>352</v>
      </c>
      <c r="B258" s="113" t="s">
        <v>353</v>
      </c>
      <c r="C258" s="107" t="s">
        <v>83</v>
      </c>
      <c r="D258" s="107" t="s">
        <v>354</v>
      </c>
      <c r="E258" s="107" t="s">
        <v>355</v>
      </c>
      <c r="F258" s="107" t="s">
        <v>135</v>
      </c>
      <c r="G258" s="109">
        <v>0</v>
      </c>
      <c r="H258" s="109">
        <v>0</v>
      </c>
      <c r="I258" s="109">
        <v>0</v>
      </c>
      <c r="J258" s="109">
        <v>7950</v>
      </c>
      <c r="K258" s="109">
        <f>+L258/N258</f>
        <v>1987.5</v>
      </c>
      <c r="L258" s="109">
        <f>+SUM(G258:J258)</f>
        <v>7950</v>
      </c>
      <c r="M258" s="114">
        <v>40</v>
      </c>
      <c r="N258" s="114">
        <v>4</v>
      </c>
    </row>
    <row r="259" spans="1:14" s="1" customFormat="1" ht="21.95" customHeight="1" x14ac:dyDescent="0.25">
      <c r="A259" s="115"/>
      <c r="B259" s="116"/>
      <c r="C259" s="117" t="s">
        <v>356</v>
      </c>
      <c r="D259" s="118"/>
      <c r="E259" s="118"/>
      <c r="F259" s="118"/>
      <c r="G259" s="118"/>
      <c r="H259" s="118"/>
      <c r="I259" s="118"/>
      <c r="J259" s="118"/>
      <c r="K259" s="118"/>
      <c r="L259" s="118"/>
      <c r="M259" s="118"/>
      <c r="N259" s="119"/>
    </row>
    <row r="260" spans="1:14" s="1" customFormat="1" ht="32.1" customHeight="1" x14ac:dyDescent="0.25">
      <c r="A260" s="105" t="s">
        <v>357</v>
      </c>
      <c r="B260" s="106" t="s">
        <v>358</v>
      </c>
      <c r="C260" s="107" t="s">
        <v>36</v>
      </c>
      <c r="D260" s="108" t="s">
        <v>38</v>
      </c>
      <c r="E260" s="108" t="s">
        <v>38</v>
      </c>
      <c r="F260" s="107" t="s">
        <v>359</v>
      </c>
      <c r="G260" s="109">
        <v>0</v>
      </c>
      <c r="H260" s="109">
        <v>0</v>
      </c>
      <c r="I260" s="109">
        <v>0</v>
      </c>
      <c r="J260" s="109">
        <v>0</v>
      </c>
      <c r="K260" s="109">
        <v>0</v>
      </c>
      <c r="L260" s="109">
        <v>0</v>
      </c>
      <c r="M260" s="110">
        <v>4</v>
      </c>
      <c r="N260" s="107">
        <v>79</v>
      </c>
    </row>
    <row r="261" spans="1:14" s="1" customFormat="1" ht="21.95" customHeight="1" x14ac:dyDescent="0.25">
      <c r="A261" s="105"/>
      <c r="B261" s="106"/>
      <c r="C261" s="120" t="s">
        <v>360</v>
      </c>
      <c r="D261" s="121"/>
      <c r="E261" s="121"/>
      <c r="F261" s="121"/>
      <c r="G261" s="121"/>
      <c r="H261" s="121"/>
      <c r="I261" s="121"/>
      <c r="J261" s="121"/>
      <c r="K261" s="121"/>
      <c r="L261" s="121"/>
      <c r="M261" s="121"/>
      <c r="N261" s="122"/>
    </row>
    <row r="262" spans="1:14" s="1" customFormat="1" ht="32.1" customHeight="1" x14ac:dyDescent="0.25">
      <c r="A262" s="105" t="s">
        <v>361</v>
      </c>
      <c r="B262" s="106" t="s">
        <v>362</v>
      </c>
      <c r="C262" s="107" t="s">
        <v>36</v>
      </c>
      <c r="D262" s="108" t="s">
        <v>38</v>
      </c>
      <c r="E262" s="108" t="s">
        <v>38</v>
      </c>
      <c r="F262" s="108" t="s">
        <v>135</v>
      </c>
      <c r="G262" s="109">
        <v>0</v>
      </c>
      <c r="H262" s="109">
        <v>0</v>
      </c>
      <c r="I262" s="109">
        <v>0</v>
      </c>
      <c r="J262" s="109">
        <v>7950</v>
      </c>
      <c r="K262" s="109">
        <f>+L262/N262</f>
        <v>1590</v>
      </c>
      <c r="L262" s="109">
        <f>+SUM(G262:J262)</f>
        <v>7950</v>
      </c>
      <c r="M262" s="110">
        <v>20</v>
      </c>
      <c r="N262" s="107">
        <v>5</v>
      </c>
    </row>
    <row r="263" spans="1:14" s="1" customFormat="1" ht="21.95" customHeight="1" x14ac:dyDescent="0.25">
      <c r="A263" s="105"/>
      <c r="B263" s="106"/>
      <c r="C263" s="111" t="s">
        <v>363</v>
      </c>
      <c r="D263" s="111"/>
      <c r="E263" s="111"/>
      <c r="F263" s="111"/>
      <c r="G263" s="111"/>
      <c r="H263" s="111"/>
      <c r="I263" s="111"/>
      <c r="J263" s="111"/>
      <c r="K263" s="111"/>
      <c r="L263" s="111"/>
      <c r="M263" s="111"/>
      <c r="N263" s="111"/>
    </row>
    <row r="264" spans="1:14" s="1" customFormat="1" ht="32.1" customHeight="1" x14ac:dyDescent="0.25">
      <c r="A264" s="105" t="s">
        <v>364</v>
      </c>
      <c r="B264" s="106" t="s">
        <v>365</v>
      </c>
      <c r="C264" s="107" t="s">
        <v>36</v>
      </c>
      <c r="D264" s="108" t="s">
        <v>38</v>
      </c>
      <c r="E264" s="108" t="s">
        <v>38</v>
      </c>
      <c r="F264" s="108" t="s">
        <v>366</v>
      </c>
      <c r="G264" s="109">
        <v>0</v>
      </c>
      <c r="H264" s="109">
        <v>0</v>
      </c>
      <c r="I264" s="109">
        <v>0</v>
      </c>
      <c r="J264" s="109">
        <v>0</v>
      </c>
      <c r="K264" s="109">
        <v>0</v>
      </c>
      <c r="L264" s="109">
        <f>+SUM(G264:J264)</f>
        <v>0</v>
      </c>
      <c r="M264" s="110">
        <v>20</v>
      </c>
      <c r="N264" s="107">
        <v>1</v>
      </c>
    </row>
    <row r="265" spans="1:14" s="1" customFormat="1" ht="21.95" customHeight="1" x14ac:dyDescent="0.25">
      <c r="A265" s="105"/>
      <c r="B265" s="106"/>
      <c r="C265" s="111" t="s">
        <v>367</v>
      </c>
      <c r="D265" s="111"/>
      <c r="E265" s="111"/>
      <c r="F265" s="111"/>
      <c r="G265" s="111"/>
      <c r="H265" s="111"/>
      <c r="I265" s="111"/>
      <c r="J265" s="111"/>
      <c r="K265" s="111"/>
      <c r="L265" s="111"/>
      <c r="M265" s="111"/>
      <c r="N265" s="111"/>
    </row>
    <row r="266" spans="1:14" s="1" customFormat="1" ht="32.1" customHeight="1" x14ac:dyDescent="0.25">
      <c r="A266" s="105" t="s">
        <v>368</v>
      </c>
      <c r="B266" s="106" t="s">
        <v>369</v>
      </c>
      <c r="C266" s="107" t="s">
        <v>83</v>
      </c>
      <c r="D266" s="107" t="s">
        <v>370</v>
      </c>
      <c r="E266" s="107" t="s">
        <v>371</v>
      </c>
      <c r="F266" s="107" t="s">
        <v>372</v>
      </c>
      <c r="G266" s="109">
        <v>400.4</v>
      </c>
      <c r="H266" s="109">
        <v>2380</v>
      </c>
      <c r="I266" s="109">
        <v>1691.55</v>
      </c>
      <c r="J266" s="109">
        <v>0</v>
      </c>
      <c r="K266" s="109">
        <f>+L266/N266</f>
        <v>120.86351351351351</v>
      </c>
      <c r="L266" s="109">
        <f>+SUM(G266:J266)</f>
        <v>4471.95</v>
      </c>
      <c r="M266" s="110">
        <v>40</v>
      </c>
      <c r="N266" s="107">
        <v>37</v>
      </c>
    </row>
    <row r="267" spans="1:14" s="1" customFormat="1" ht="21.95" customHeight="1" x14ac:dyDescent="0.25">
      <c r="A267" s="105"/>
      <c r="B267" s="106"/>
      <c r="C267" s="111" t="s">
        <v>373</v>
      </c>
      <c r="D267" s="111"/>
      <c r="E267" s="111"/>
      <c r="F267" s="111"/>
      <c r="G267" s="111"/>
      <c r="H267" s="111"/>
      <c r="I267" s="111"/>
      <c r="J267" s="111"/>
      <c r="K267" s="111"/>
      <c r="L267" s="111"/>
      <c r="M267" s="111"/>
      <c r="N267" s="111"/>
    </row>
    <row r="268" spans="1:14" s="1" customFormat="1" ht="32.1" customHeight="1" x14ac:dyDescent="0.25">
      <c r="A268" s="105" t="s">
        <v>374</v>
      </c>
      <c r="B268" s="106" t="s">
        <v>375</v>
      </c>
      <c r="C268" s="107" t="s">
        <v>47</v>
      </c>
      <c r="D268" s="108" t="s">
        <v>38</v>
      </c>
      <c r="E268" s="107" t="s">
        <v>38</v>
      </c>
      <c r="F268" s="108" t="s">
        <v>154</v>
      </c>
      <c r="G268" s="109">
        <v>400.4</v>
      </c>
      <c r="H268" s="109">
        <v>2380</v>
      </c>
      <c r="I268" s="109">
        <v>0</v>
      </c>
      <c r="J268" s="109">
        <v>0</v>
      </c>
      <c r="K268" s="109">
        <f>+L268/N268</f>
        <v>2780.4</v>
      </c>
      <c r="L268" s="109">
        <f>+SUM(G268:J268)</f>
        <v>2780.4</v>
      </c>
      <c r="M268" s="110">
        <v>18</v>
      </c>
      <c r="N268" s="107">
        <v>1</v>
      </c>
    </row>
    <row r="269" spans="1:14" s="1" customFormat="1" ht="21.95" customHeight="1" x14ac:dyDescent="0.25">
      <c r="A269" s="105"/>
      <c r="B269" s="106"/>
      <c r="C269" s="111" t="s">
        <v>376</v>
      </c>
      <c r="D269" s="111"/>
      <c r="E269" s="111"/>
      <c r="F269" s="111"/>
      <c r="G269" s="111"/>
      <c r="H269" s="111"/>
      <c r="I269" s="111"/>
      <c r="J269" s="111"/>
      <c r="K269" s="111"/>
      <c r="L269" s="111"/>
      <c r="M269" s="111"/>
      <c r="N269" s="111"/>
    </row>
    <row r="270" spans="1:14" s="1" customFormat="1" ht="32.1" customHeight="1" x14ac:dyDescent="0.25">
      <c r="A270" s="105" t="s">
        <v>374</v>
      </c>
      <c r="B270" s="106" t="s">
        <v>377</v>
      </c>
      <c r="C270" s="107" t="s">
        <v>47</v>
      </c>
      <c r="D270" s="108" t="s">
        <v>38</v>
      </c>
      <c r="E270" s="107" t="s">
        <v>38</v>
      </c>
      <c r="F270" s="107" t="s">
        <v>378</v>
      </c>
      <c r="G270" s="109">
        <v>255.68</v>
      </c>
      <c r="H270" s="109">
        <v>9180</v>
      </c>
      <c r="I270" s="109">
        <v>0</v>
      </c>
      <c r="J270" s="109">
        <v>0</v>
      </c>
      <c r="K270" s="109">
        <f>+L270/N270</f>
        <v>2358.92</v>
      </c>
      <c r="L270" s="109">
        <f>+SUM(G270:J270)</f>
        <v>9435.68</v>
      </c>
      <c r="M270" s="110">
        <v>24</v>
      </c>
      <c r="N270" s="107">
        <v>4</v>
      </c>
    </row>
    <row r="271" spans="1:14" s="1" customFormat="1" ht="45" customHeight="1" x14ac:dyDescent="0.25">
      <c r="A271" s="105"/>
      <c r="B271" s="106"/>
      <c r="C271" s="111" t="s">
        <v>379</v>
      </c>
      <c r="D271" s="111"/>
      <c r="E271" s="111"/>
      <c r="F271" s="111"/>
      <c r="G271" s="111"/>
      <c r="H271" s="111"/>
      <c r="I271" s="111"/>
      <c r="J271" s="111"/>
      <c r="K271" s="111"/>
      <c r="L271" s="111"/>
      <c r="M271" s="111"/>
      <c r="N271" s="111"/>
    </row>
    <row r="272" spans="1:14" s="1" customFormat="1" ht="32.1" customHeight="1" x14ac:dyDescent="0.25">
      <c r="A272" s="105" t="s">
        <v>380</v>
      </c>
      <c r="B272" s="106" t="s">
        <v>381</v>
      </c>
      <c r="C272" s="107" t="s">
        <v>47</v>
      </c>
      <c r="D272" s="108" t="s">
        <v>38</v>
      </c>
      <c r="E272" s="107" t="s">
        <v>38</v>
      </c>
      <c r="F272" s="107" t="s">
        <v>382</v>
      </c>
      <c r="G272" s="109">
        <v>1296.9000000000001</v>
      </c>
      <c r="H272" s="123">
        <v>3740</v>
      </c>
      <c r="I272" s="109">
        <v>0</v>
      </c>
      <c r="J272" s="109">
        <v>750</v>
      </c>
      <c r="K272" s="123">
        <f>+L272/N272</f>
        <v>5786.9</v>
      </c>
      <c r="L272" s="109">
        <f>SUM(G272:J272)</f>
        <v>5786.9</v>
      </c>
      <c r="M272" s="107">
        <v>31</v>
      </c>
      <c r="N272" s="107">
        <v>1</v>
      </c>
    </row>
    <row r="273" spans="1:14" s="1" customFormat="1" ht="21.95" customHeight="1" x14ac:dyDescent="0.25">
      <c r="A273" s="105"/>
      <c r="B273" s="106"/>
      <c r="C273" s="111" t="s">
        <v>383</v>
      </c>
      <c r="D273" s="111"/>
      <c r="E273" s="111"/>
      <c r="F273" s="111"/>
      <c r="G273" s="111"/>
      <c r="H273" s="111"/>
      <c r="I273" s="111"/>
      <c r="J273" s="111"/>
      <c r="K273" s="111"/>
      <c r="L273" s="111"/>
      <c r="M273" s="111"/>
      <c r="N273" s="111"/>
    </row>
    <row r="274" spans="1:14" s="1" customFormat="1" ht="32.1" customHeight="1" x14ac:dyDescent="0.25">
      <c r="A274" s="105" t="s">
        <v>384</v>
      </c>
      <c r="B274" s="106" t="s">
        <v>385</v>
      </c>
      <c r="C274" s="107" t="s">
        <v>47</v>
      </c>
      <c r="D274" s="108" t="s">
        <v>386</v>
      </c>
      <c r="E274" s="107" t="s">
        <v>38</v>
      </c>
      <c r="F274" s="108" t="s">
        <v>378</v>
      </c>
      <c r="G274" s="109">
        <v>110.85</v>
      </c>
      <c r="H274" s="109">
        <v>4160</v>
      </c>
      <c r="I274" s="109">
        <v>0</v>
      </c>
      <c r="J274" s="109">
        <v>0</v>
      </c>
      <c r="K274" s="109">
        <f>+L274/N274</f>
        <v>854.17000000000007</v>
      </c>
      <c r="L274" s="109">
        <f>+SUM(G274:J274)</f>
        <v>4270.8500000000004</v>
      </c>
      <c r="M274" s="110">
        <v>6</v>
      </c>
      <c r="N274" s="107">
        <v>5</v>
      </c>
    </row>
    <row r="275" spans="1:14" s="1" customFormat="1" ht="21.95" customHeight="1" x14ac:dyDescent="0.25">
      <c r="A275" s="105"/>
      <c r="B275" s="106"/>
      <c r="C275" s="111" t="s">
        <v>387</v>
      </c>
      <c r="D275" s="111"/>
      <c r="E275" s="111"/>
      <c r="F275" s="111"/>
      <c r="G275" s="111"/>
      <c r="H275" s="111"/>
      <c r="I275" s="111"/>
      <c r="J275" s="111"/>
      <c r="K275" s="111"/>
      <c r="L275" s="111"/>
      <c r="M275" s="111"/>
      <c r="N275" s="111"/>
    </row>
    <row r="276" spans="1:14" s="1" customFormat="1" ht="32.1" customHeight="1" x14ac:dyDescent="0.25">
      <c r="A276" s="105" t="s">
        <v>388</v>
      </c>
      <c r="B276" s="106" t="s">
        <v>389</v>
      </c>
      <c r="C276" s="107" t="s">
        <v>47</v>
      </c>
      <c r="D276" s="108" t="s">
        <v>37</v>
      </c>
      <c r="E276" s="107" t="s">
        <v>38</v>
      </c>
      <c r="F276" s="108" t="s">
        <v>390</v>
      </c>
      <c r="G276" s="109">
        <v>302.85000000000002</v>
      </c>
      <c r="H276" s="109">
        <v>760</v>
      </c>
      <c r="I276" s="109">
        <v>0</v>
      </c>
      <c r="J276" s="109">
        <v>0</v>
      </c>
      <c r="K276" s="109">
        <f>+L276/N276</f>
        <v>1062.8499999999999</v>
      </c>
      <c r="L276" s="109">
        <f>+SUM(G276:J276)</f>
        <v>1062.8499999999999</v>
      </c>
      <c r="M276" s="110">
        <v>4</v>
      </c>
      <c r="N276" s="107">
        <v>1</v>
      </c>
    </row>
    <row r="277" spans="1:14" s="1" customFormat="1" ht="21.95" customHeight="1" x14ac:dyDescent="0.25">
      <c r="A277" s="105"/>
      <c r="B277" s="106"/>
      <c r="C277" s="111" t="s">
        <v>391</v>
      </c>
      <c r="D277" s="111"/>
      <c r="E277" s="111"/>
      <c r="F277" s="111"/>
      <c r="G277" s="111"/>
      <c r="H277" s="111"/>
      <c r="I277" s="111"/>
      <c r="J277" s="111"/>
      <c r="K277" s="111"/>
      <c r="L277" s="111"/>
      <c r="M277" s="111"/>
      <c r="N277" s="111"/>
    </row>
    <row r="278" spans="1:14" s="1" customFormat="1" ht="32.1" customHeight="1" x14ac:dyDescent="0.25">
      <c r="A278" s="105" t="s">
        <v>388</v>
      </c>
      <c r="B278" s="106" t="s">
        <v>392</v>
      </c>
      <c r="C278" s="107" t="s">
        <v>47</v>
      </c>
      <c r="D278" s="108" t="s">
        <v>37</v>
      </c>
      <c r="E278" s="107" t="s">
        <v>38</v>
      </c>
      <c r="F278" s="108" t="s">
        <v>328</v>
      </c>
      <c r="G278" s="109">
        <v>2061.4</v>
      </c>
      <c r="H278" s="109">
        <v>4760</v>
      </c>
      <c r="I278" s="109">
        <v>0</v>
      </c>
      <c r="J278" s="109">
        <v>5760</v>
      </c>
      <c r="K278" s="109">
        <f>+L278/N278</f>
        <v>6290.7</v>
      </c>
      <c r="L278" s="109">
        <f>+SUM(G278:J278)</f>
        <v>12581.4</v>
      </c>
      <c r="M278" s="110">
        <v>16</v>
      </c>
      <c r="N278" s="107">
        <v>2</v>
      </c>
    </row>
    <row r="279" spans="1:14" s="1" customFormat="1" ht="21.95" customHeight="1" x14ac:dyDescent="0.25">
      <c r="A279" s="105"/>
      <c r="B279" s="106"/>
      <c r="C279" s="111" t="s">
        <v>393</v>
      </c>
      <c r="D279" s="111"/>
      <c r="E279" s="111"/>
      <c r="F279" s="111"/>
      <c r="G279" s="111"/>
      <c r="H279" s="111"/>
      <c r="I279" s="111"/>
      <c r="J279" s="111"/>
      <c r="K279" s="111"/>
      <c r="L279" s="111"/>
      <c r="M279" s="111"/>
      <c r="N279" s="111"/>
    </row>
    <row r="280" spans="1:14" s="1" customFormat="1" ht="32.1" customHeight="1" x14ac:dyDescent="0.25">
      <c r="A280" s="105" t="s">
        <v>394</v>
      </c>
      <c r="B280" s="106" t="s">
        <v>395</v>
      </c>
      <c r="C280" s="107" t="s">
        <v>36</v>
      </c>
      <c r="D280" s="107" t="s">
        <v>37</v>
      </c>
      <c r="E280" s="107" t="s">
        <v>38</v>
      </c>
      <c r="F280" s="108" t="s">
        <v>135</v>
      </c>
      <c r="G280" s="109">
        <v>0</v>
      </c>
      <c r="H280" s="109">
        <v>0</v>
      </c>
      <c r="I280" s="109">
        <v>0</v>
      </c>
      <c r="J280" s="109">
        <v>1490</v>
      </c>
      <c r="K280" s="109">
        <f>+L280/N280</f>
        <v>1490</v>
      </c>
      <c r="L280" s="109">
        <f>+SUM(G280:J280)</f>
        <v>1490</v>
      </c>
      <c r="M280" s="110">
        <v>16</v>
      </c>
      <c r="N280" s="107">
        <v>1</v>
      </c>
    </row>
    <row r="281" spans="1:14" s="1" customFormat="1" ht="21.95" customHeight="1" x14ac:dyDescent="0.25">
      <c r="A281" s="105"/>
      <c r="B281" s="106"/>
      <c r="C281" s="111" t="s">
        <v>396</v>
      </c>
      <c r="D281" s="111"/>
      <c r="E281" s="111"/>
      <c r="F281" s="111"/>
      <c r="G281" s="111"/>
      <c r="H281" s="111"/>
      <c r="I281" s="111"/>
      <c r="J281" s="111"/>
      <c r="K281" s="111"/>
      <c r="L281" s="111"/>
      <c r="M281" s="111"/>
      <c r="N281" s="111"/>
    </row>
    <row r="282" spans="1:14" s="1" customFormat="1" ht="32.1" customHeight="1" x14ac:dyDescent="0.25">
      <c r="A282" s="105" t="s">
        <v>397</v>
      </c>
      <c r="B282" s="106" t="s">
        <v>398</v>
      </c>
      <c r="C282" s="107" t="s">
        <v>36</v>
      </c>
      <c r="D282" s="107" t="s">
        <v>37</v>
      </c>
      <c r="E282" s="107" t="s">
        <v>38</v>
      </c>
      <c r="F282" s="108" t="s">
        <v>60</v>
      </c>
      <c r="G282" s="109">
        <v>2285.8000000000002</v>
      </c>
      <c r="H282" s="109">
        <v>5440</v>
      </c>
      <c r="I282" s="109">
        <v>0</v>
      </c>
      <c r="J282" s="109">
        <v>0</v>
      </c>
      <c r="K282" s="109">
        <f>+L282/N282</f>
        <v>3862.9</v>
      </c>
      <c r="L282" s="109">
        <f>+SUM(G282:J282)</f>
        <v>7725.8</v>
      </c>
      <c r="M282" s="110">
        <v>18</v>
      </c>
      <c r="N282" s="107">
        <v>2</v>
      </c>
    </row>
    <row r="283" spans="1:14" s="1" customFormat="1" ht="21.95" customHeight="1" x14ac:dyDescent="0.25">
      <c r="A283" s="105"/>
      <c r="B283" s="106"/>
      <c r="C283" s="111" t="s">
        <v>399</v>
      </c>
      <c r="D283" s="111"/>
      <c r="E283" s="111"/>
      <c r="F283" s="111"/>
      <c r="G283" s="111"/>
      <c r="H283" s="111"/>
      <c r="I283" s="111"/>
      <c r="J283" s="111"/>
      <c r="K283" s="111"/>
      <c r="L283" s="111"/>
      <c r="M283" s="111"/>
      <c r="N283" s="111"/>
    </row>
    <row r="284" spans="1:14" s="1" customFormat="1" ht="32.1" customHeight="1" x14ac:dyDescent="0.25">
      <c r="A284" s="105" t="s">
        <v>400</v>
      </c>
      <c r="B284" s="106" t="s">
        <v>401</v>
      </c>
      <c r="C284" s="107" t="s">
        <v>17</v>
      </c>
      <c r="D284" s="107" t="s">
        <v>402</v>
      </c>
      <c r="E284" s="107" t="s">
        <v>403</v>
      </c>
      <c r="F284" s="107" t="s">
        <v>404</v>
      </c>
      <c r="G284" s="109">
        <v>0</v>
      </c>
      <c r="H284" s="109">
        <v>0</v>
      </c>
      <c r="I284" s="109">
        <v>2920.5</v>
      </c>
      <c r="J284" s="109">
        <v>0</v>
      </c>
      <c r="K284" s="109" t="s">
        <v>405</v>
      </c>
      <c r="L284" s="109">
        <f>+SUM(G284:J284)</f>
        <v>2920.5</v>
      </c>
      <c r="M284" s="110">
        <v>2</v>
      </c>
      <c r="N284" s="107" t="s">
        <v>68</v>
      </c>
    </row>
    <row r="285" spans="1:14" s="1" customFormat="1" ht="42.75" customHeight="1" x14ac:dyDescent="0.25">
      <c r="A285" s="105"/>
      <c r="B285" s="106"/>
      <c r="C285" s="111" t="s">
        <v>406</v>
      </c>
      <c r="D285" s="111"/>
      <c r="E285" s="111"/>
      <c r="F285" s="111"/>
      <c r="G285" s="111"/>
      <c r="H285" s="111"/>
      <c r="I285" s="111"/>
      <c r="J285" s="111"/>
      <c r="K285" s="111"/>
      <c r="L285" s="111"/>
      <c r="M285" s="111"/>
      <c r="N285" s="111"/>
    </row>
    <row r="286" spans="1:14" s="1" customFormat="1" ht="32.1" customHeight="1" x14ac:dyDescent="0.25">
      <c r="A286" s="105" t="s">
        <v>407</v>
      </c>
      <c r="B286" s="106" t="s">
        <v>408</v>
      </c>
      <c r="C286" s="107" t="s">
        <v>47</v>
      </c>
      <c r="D286" s="108" t="s">
        <v>37</v>
      </c>
      <c r="E286" s="107" t="s">
        <v>38</v>
      </c>
      <c r="F286" s="107" t="s">
        <v>60</v>
      </c>
      <c r="G286" s="109">
        <v>1830</v>
      </c>
      <c r="H286" s="123">
        <v>4080</v>
      </c>
      <c r="I286" s="109">
        <v>0</v>
      </c>
      <c r="J286" s="109">
        <v>3780</v>
      </c>
      <c r="K286" s="123">
        <f>+L286/N286</f>
        <v>4845</v>
      </c>
      <c r="L286" s="109">
        <f>SUM(G286:J286)</f>
        <v>9690</v>
      </c>
      <c r="M286" s="107">
        <v>6</v>
      </c>
      <c r="N286" s="107">
        <v>2</v>
      </c>
    </row>
    <row r="287" spans="1:14" s="1" customFormat="1" ht="21.95" customHeight="1" x14ac:dyDescent="0.25">
      <c r="A287" s="105"/>
      <c r="B287" s="106"/>
      <c r="C287" s="111" t="s">
        <v>409</v>
      </c>
      <c r="D287" s="111"/>
      <c r="E287" s="111"/>
      <c r="F287" s="111"/>
      <c r="G287" s="111"/>
      <c r="H287" s="111"/>
      <c r="I287" s="111"/>
      <c r="J287" s="111"/>
      <c r="K287" s="111"/>
      <c r="L287" s="111"/>
      <c r="M287" s="111"/>
      <c r="N287" s="111"/>
    </row>
    <row r="288" spans="1:14" s="1" customFormat="1" ht="32.1" customHeight="1" x14ac:dyDescent="0.25">
      <c r="A288" s="105" t="s">
        <v>410</v>
      </c>
      <c r="B288" s="106" t="s">
        <v>411</v>
      </c>
      <c r="C288" s="107" t="s">
        <v>47</v>
      </c>
      <c r="D288" s="108" t="s">
        <v>38</v>
      </c>
      <c r="E288" s="107" t="s">
        <v>38</v>
      </c>
      <c r="F288" s="107" t="s">
        <v>135</v>
      </c>
      <c r="G288" s="109">
        <v>0</v>
      </c>
      <c r="H288" s="109">
        <v>0</v>
      </c>
      <c r="I288" s="109">
        <v>0</v>
      </c>
      <c r="J288" s="109">
        <v>2990</v>
      </c>
      <c r="K288" s="109">
        <v>0</v>
      </c>
      <c r="L288" s="109">
        <f>+SUM(G288:J288)</f>
        <v>2990</v>
      </c>
      <c r="M288" s="107">
        <v>1</v>
      </c>
      <c r="N288" s="124">
        <v>24</v>
      </c>
    </row>
    <row r="289" spans="1:14" s="1" customFormat="1" ht="21.95" customHeight="1" x14ac:dyDescent="0.25">
      <c r="A289" s="105"/>
      <c r="B289" s="106"/>
      <c r="C289" s="111" t="s">
        <v>412</v>
      </c>
      <c r="D289" s="111"/>
      <c r="E289" s="111"/>
      <c r="F289" s="111"/>
      <c r="G289" s="111"/>
      <c r="H289" s="111"/>
      <c r="I289" s="111"/>
      <c r="J289" s="111"/>
      <c r="K289" s="111"/>
      <c r="L289" s="111"/>
      <c r="M289" s="111"/>
      <c r="N289" s="111"/>
    </row>
    <row r="290" spans="1:14" s="1" customFormat="1" ht="32.1" customHeight="1" x14ac:dyDescent="0.25">
      <c r="A290" s="112" t="s">
        <v>413</v>
      </c>
      <c r="B290" s="113" t="s">
        <v>414</v>
      </c>
      <c r="C290" s="107" t="s">
        <v>83</v>
      </c>
      <c r="D290" s="108" t="s">
        <v>415</v>
      </c>
      <c r="E290" s="107" t="s">
        <v>416</v>
      </c>
      <c r="F290" s="107" t="s">
        <v>372</v>
      </c>
      <c r="G290" s="109">
        <v>0</v>
      </c>
      <c r="H290" s="109">
        <v>0</v>
      </c>
      <c r="I290" s="109">
        <v>241.65</v>
      </c>
      <c r="J290" s="109">
        <v>0</v>
      </c>
      <c r="K290" s="109">
        <f>+L290/N290</f>
        <v>13.425000000000001</v>
      </c>
      <c r="L290" s="109">
        <f>SUM(G290:J290)</f>
        <v>241.65</v>
      </c>
      <c r="M290" s="107">
        <v>6</v>
      </c>
      <c r="N290" s="124">
        <v>18</v>
      </c>
    </row>
    <row r="291" spans="1:14" s="1" customFormat="1" ht="21.95" customHeight="1" x14ac:dyDescent="0.25">
      <c r="A291" s="115"/>
      <c r="B291" s="116"/>
      <c r="C291" s="117" t="s">
        <v>417</v>
      </c>
      <c r="D291" s="118"/>
      <c r="E291" s="118"/>
      <c r="F291" s="118"/>
      <c r="G291" s="118"/>
      <c r="H291" s="118"/>
      <c r="I291" s="118"/>
      <c r="J291" s="118"/>
      <c r="K291" s="118"/>
      <c r="L291" s="118"/>
      <c r="M291" s="118"/>
      <c r="N291" s="119"/>
    </row>
    <row r="292" spans="1:14" s="1" customFormat="1" ht="32.1" customHeight="1" x14ac:dyDescent="0.25">
      <c r="A292" s="105" t="s">
        <v>418</v>
      </c>
      <c r="B292" s="106" t="s">
        <v>419</v>
      </c>
      <c r="C292" s="107" t="s">
        <v>47</v>
      </c>
      <c r="D292" s="107" t="s">
        <v>38</v>
      </c>
      <c r="E292" s="107" t="s">
        <v>38</v>
      </c>
      <c r="F292" s="107" t="s">
        <v>135</v>
      </c>
      <c r="G292" s="109">
        <v>0</v>
      </c>
      <c r="H292" s="109">
        <v>0</v>
      </c>
      <c r="I292" s="109">
        <v>0</v>
      </c>
      <c r="J292" s="109">
        <v>0</v>
      </c>
      <c r="K292" s="109">
        <f>+L292/N292</f>
        <v>0</v>
      </c>
      <c r="L292" s="109">
        <f>+SUM(G292:J292)</f>
        <v>0</v>
      </c>
      <c r="M292" s="114">
        <v>14</v>
      </c>
      <c r="N292" s="114">
        <v>1</v>
      </c>
    </row>
    <row r="293" spans="1:14" s="1" customFormat="1" ht="21.95" customHeight="1" x14ac:dyDescent="0.25">
      <c r="A293" s="105"/>
      <c r="B293" s="106"/>
      <c r="C293" s="111" t="s">
        <v>420</v>
      </c>
      <c r="D293" s="111"/>
      <c r="E293" s="111"/>
      <c r="F293" s="111"/>
      <c r="G293" s="111"/>
      <c r="H293" s="111"/>
      <c r="I293" s="111"/>
      <c r="J293" s="111"/>
      <c r="K293" s="111"/>
      <c r="L293" s="111"/>
      <c r="M293" s="111"/>
      <c r="N293" s="111"/>
    </row>
    <row r="294" spans="1:14" s="1" customFormat="1" ht="24.75" customHeight="1" x14ac:dyDescent="0.25">
      <c r="A294" s="125" t="s">
        <v>14</v>
      </c>
      <c r="B294" s="126"/>
      <c r="C294" s="126"/>
      <c r="D294" s="126"/>
      <c r="E294" s="126"/>
      <c r="F294" s="126"/>
      <c r="G294" s="126"/>
      <c r="H294" s="126"/>
      <c r="I294" s="126"/>
      <c r="J294" s="126"/>
      <c r="K294" s="127"/>
      <c r="L294" s="128">
        <f>SUM(L246:L293)</f>
        <v>93887.98</v>
      </c>
      <c r="M294" s="129">
        <f>+SUM(M246:M293)</f>
        <v>406</v>
      </c>
      <c r="N294" s="129">
        <f>+SUM(N246:N293)</f>
        <v>196</v>
      </c>
    </row>
    <row r="295" spans="1:14" s="1" customFormat="1" ht="27.75" customHeight="1" x14ac:dyDescent="0.25">
      <c r="A295" s="100" t="s">
        <v>421</v>
      </c>
      <c r="B295" s="101"/>
      <c r="C295" s="101"/>
      <c r="D295" s="101"/>
      <c r="E295" s="101"/>
      <c r="F295" s="101"/>
      <c r="G295" s="101"/>
      <c r="H295" s="101"/>
      <c r="I295" s="101"/>
      <c r="J295" s="101"/>
      <c r="K295" s="101"/>
      <c r="L295" s="101"/>
      <c r="M295" s="101"/>
      <c r="N295" s="101"/>
    </row>
    <row r="296" spans="1:14" x14ac:dyDescent="0.25">
      <c r="A296" s="130" t="s">
        <v>15</v>
      </c>
      <c r="B296" s="130"/>
      <c r="C296" s="130"/>
      <c r="D296" s="130"/>
      <c r="E296" s="130"/>
      <c r="F296" s="130"/>
      <c r="G296" s="130"/>
      <c r="H296" s="130"/>
      <c r="I296" s="130"/>
      <c r="J296" s="130"/>
      <c r="K296" s="130"/>
      <c r="L296" s="130"/>
      <c r="M296" s="130"/>
      <c r="N296" s="130"/>
    </row>
  </sheetData>
  <mergeCells count="494">
    <mergeCell ref="A296:N296"/>
    <mergeCell ref="A290:A291"/>
    <mergeCell ref="B290:B291"/>
    <mergeCell ref="C291:N291"/>
    <mergeCell ref="A292:A293"/>
    <mergeCell ref="B292:B293"/>
    <mergeCell ref="C293:N293"/>
    <mergeCell ref="A295:N295"/>
    <mergeCell ref="A294:K294"/>
    <mergeCell ref="A284:A285"/>
    <mergeCell ref="B284:B285"/>
    <mergeCell ref="C285:N285"/>
    <mergeCell ref="A286:A287"/>
    <mergeCell ref="B286:B287"/>
    <mergeCell ref="C287:N287"/>
    <mergeCell ref="A288:A289"/>
    <mergeCell ref="B288:B289"/>
    <mergeCell ref="C289:N289"/>
    <mergeCell ref="A278:A279"/>
    <mergeCell ref="B278:B279"/>
    <mergeCell ref="C279:N279"/>
    <mergeCell ref="A280:A281"/>
    <mergeCell ref="B280:B281"/>
    <mergeCell ref="C281:N281"/>
    <mergeCell ref="A282:A283"/>
    <mergeCell ref="B282:B283"/>
    <mergeCell ref="C283:N283"/>
    <mergeCell ref="A272:A273"/>
    <mergeCell ref="B272:B273"/>
    <mergeCell ref="C273:N273"/>
    <mergeCell ref="A274:A275"/>
    <mergeCell ref="B274:B275"/>
    <mergeCell ref="C275:N275"/>
    <mergeCell ref="A276:A277"/>
    <mergeCell ref="B276:B277"/>
    <mergeCell ref="C277:N277"/>
    <mergeCell ref="A266:A267"/>
    <mergeCell ref="B266:B267"/>
    <mergeCell ref="C267:N267"/>
    <mergeCell ref="A268:A269"/>
    <mergeCell ref="B268:B269"/>
    <mergeCell ref="C269:N269"/>
    <mergeCell ref="A270:A271"/>
    <mergeCell ref="B270:B271"/>
    <mergeCell ref="C271:N271"/>
    <mergeCell ref="A258:A259"/>
    <mergeCell ref="B258:B259"/>
    <mergeCell ref="C259:N259"/>
    <mergeCell ref="A260:A261"/>
    <mergeCell ref="B260:B261"/>
    <mergeCell ref="A262:A263"/>
    <mergeCell ref="B262:B263"/>
    <mergeCell ref="C263:N263"/>
    <mergeCell ref="A264:A265"/>
    <mergeCell ref="B264:B265"/>
    <mergeCell ref="C265:N265"/>
    <mergeCell ref="A252:A253"/>
    <mergeCell ref="B252:B253"/>
    <mergeCell ref="C253:N253"/>
    <mergeCell ref="A254:A255"/>
    <mergeCell ref="B254:B255"/>
    <mergeCell ref="C255:N255"/>
    <mergeCell ref="A256:A257"/>
    <mergeCell ref="B256:B257"/>
    <mergeCell ref="C257:N257"/>
    <mergeCell ref="A246:A247"/>
    <mergeCell ref="B246:B247"/>
    <mergeCell ref="C247:N247"/>
    <mergeCell ref="A248:A249"/>
    <mergeCell ref="B248:B249"/>
    <mergeCell ref="C249:N249"/>
    <mergeCell ref="A250:A251"/>
    <mergeCell ref="B250:B251"/>
    <mergeCell ref="C251:N251"/>
    <mergeCell ref="A243:N243"/>
    <mergeCell ref="A244:A245"/>
    <mergeCell ref="B244:B245"/>
    <mergeCell ref="C244:C245"/>
    <mergeCell ref="D244:D245"/>
    <mergeCell ref="E244:E245"/>
    <mergeCell ref="F244:F245"/>
    <mergeCell ref="G244:K244"/>
    <mergeCell ref="L244:L245"/>
    <mergeCell ref="M244:M245"/>
    <mergeCell ref="N244:N245"/>
    <mergeCell ref="A233:A234"/>
    <mergeCell ref="B233:B234"/>
    <mergeCell ref="C234:N234"/>
    <mergeCell ref="A242:N242"/>
    <mergeCell ref="A241:K241"/>
    <mergeCell ref="A235:A236"/>
    <mergeCell ref="B235:B236"/>
    <mergeCell ref="C236:N236"/>
    <mergeCell ref="A237:A238"/>
    <mergeCell ref="B237:B238"/>
    <mergeCell ref="C238:N238"/>
    <mergeCell ref="A239:A240"/>
    <mergeCell ref="B239:B240"/>
    <mergeCell ref="C240:N240"/>
    <mergeCell ref="A227:A228"/>
    <mergeCell ref="B227:B228"/>
    <mergeCell ref="C228:N228"/>
    <mergeCell ref="A229:A230"/>
    <mergeCell ref="B229:B230"/>
    <mergeCell ref="C230:N230"/>
    <mergeCell ref="A231:A232"/>
    <mergeCell ref="B231:B232"/>
    <mergeCell ref="C232:N232"/>
    <mergeCell ref="A221:A222"/>
    <mergeCell ref="B221:B222"/>
    <mergeCell ref="C222:N222"/>
    <mergeCell ref="A223:A224"/>
    <mergeCell ref="B223:B224"/>
    <mergeCell ref="C224:N224"/>
    <mergeCell ref="A225:A226"/>
    <mergeCell ref="B225:B226"/>
    <mergeCell ref="C226:N226"/>
    <mergeCell ref="B213:B214"/>
    <mergeCell ref="C214:N214"/>
    <mergeCell ref="A215:A216"/>
    <mergeCell ref="B215:B216"/>
    <mergeCell ref="C216:N216"/>
    <mergeCell ref="A217:A218"/>
    <mergeCell ref="B217:B218"/>
    <mergeCell ref="C218:N218"/>
    <mergeCell ref="A219:A220"/>
    <mergeCell ref="B219:B220"/>
    <mergeCell ref="C220:N220"/>
    <mergeCell ref="A164:A165"/>
    <mergeCell ref="B164:B165"/>
    <mergeCell ref="C165:N165"/>
    <mergeCell ref="A166:K166"/>
    <mergeCell ref="A167:N167"/>
    <mergeCell ref="A168:M168"/>
    <mergeCell ref="A158:A159"/>
    <mergeCell ref="B158:B159"/>
    <mergeCell ref="C159:N159"/>
    <mergeCell ref="A160:A161"/>
    <mergeCell ref="B160:B161"/>
    <mergeCell ref="C161:N161"/>
    <mergeCell ref="A162:A163"/>
    <mergeCell ref="B162:B163"/>
    <mergeCell ref="C163:N163"/>
    <mergeCell ref="A152:A153"/>
    <mergeCell ref="B152:B153"/>
    <mergeCell ref="C153:N153"/>
    <mergeCell ref="A154:A155"/>
    <mergeCell ref="B154:B155"/>
    <mergeCell ref="C155:N155"/>
    <mergeCell ref="A156:A157"/>
    <mergeCell ref="B156:B157"/>
    <mergeCell ref="C157:N157"/>
    <mergeCell ref="A146:A147"/>
    <mergeCell ref="B146:B147"/>
    <mergeCell ref="C147:N147"/>
    <mergeCell ref="A148:A149"/>
    <mergeCell ref="B148:B149"/>
    <mergeCell ref="C149:N149"/>
    <mergeCell ref="A150:A151"/>
    <mergeCell ref="B150:B151"/>
    <mergeCell ref="C151:N151"/>
    <mergeCell ref="A140:A141"/>
    <mergeCell ref="B140:B141"/>
    <mergeCell ref="C141:N141"/>
    <mergeCell ref="A142:A143"/>
    <mergeCell ref="B142:B143"/>
    <mergeCell ref="C143:N143"/>
    <mergeCell ref="A144:A145"/>
    <mergeCell ref="B144:B145"/>
    <mergeCell ref="C145:N145"/>
    <mergeCell ref="A137:N137"/>
    <mergeCell ref="A138:A139"/>
    <mergeCell ref="B138:B139"/>
    <mergeCell ref="C138:C139"/>
    <mergeCell ref="D138:D139"/>
    <mergeCell ref="E138:E139"/>
    <mergeCell ref="F138:F139"/>
    <mergeCell ref="G138:K138"/>
    <mergeCell ref="L138:L139"/>
    <mergeCell ref="M138:M139"/>
    <mergeCell ref="N138:N139"/>
    <mergeCell ref="A55:A56"/>
    <mergeCell ref="B55:B56"/>
    <mergeCell ref="C56:M56"/>
    <mergeCell ref="A57:J57"/>
    <mergeCell ref="A51:A52"/>
    <mergeCell ref="B51:B52"/>
    <mergeCell ref="C52:M52"/>
    <mergeCell ref="A53:A54"/>
    <mergeCell ref="B53:B54"/>
    <mergeCell ref="C54:M54"/>
    <mergeCell ref="A47:A48"/>
    <mergeCell ref="B47:B48"/>
    <mergeCell ref="C48:M48"/>
    <mergeCell ref="A49:A50"/>
    <mergeCell ref="B49:B50"/>
    <mergeCell ref="C50:M50"/>
    <mergeCell ref="A43:A44"/>
    <mergeCell ref="B43:B44"/>
    <mergeCell ref="C44:M44"/>
    <mergeCell ref="A45:A46"/>
    <mergeCell ref="B45:B46"/>
    <mergeCell ref="C46:M46"/>
    <mergeCell ref="A15:J15"/>
    <mergeCell ref="A8:M8"/>
    <mergeCell ref="A9:A10"/>
    <mergeCell ref="B9:B10"/>
    <mergeCell ref="C9:C10"/>
    <mergeCell ref="D9:D10"/>
    <mergeCell ref="E9:E10"/>
    <mergeCell ref="F9:F10"/>
    <mergeCell ref="G9:K9"/>
    <mergeCell ref="L9:L10"/>
    <mergeCell ref="M9:M10"/>
    <mergeCell ref="A11:A12"/>
    <mergeCell ref="B11:B12"/>
    <mergeCell ref="C12:M12"/>
    <mergeCell ref="A13:A14"/>
    <mergeCell ref="B13:B14"/>
    <mergeCell ref="C14:M14"/>
    <mergeCell ref="A7:J7"/>
    <mergeCell ref="A5:A6"/>
    <mergeCell ref="B5:B6"/>
    <mergeCell ref="C6:M6"/>
    <mergeCell ref="A2:M2"/>
    <mergeCell ref="A1:M1"/>
    <mergeCell ref="G3:K3"/>
    <mergeCell ref="A3:A4"/>
    <mergeCell ref="B3:B4"/>
    <mergeCell ref="C3:C4"/>
    <mergeCell ref="D3:D4"/>
    <mergeCell ref="E3:E4"/>
    <mergeCell ref="F3:F4"/>
    <mergeCell ref="L3:L4"/>
    <mergeCell ref="M3:M4"/>
    <mergeCell ref="A16:M16"/>
    <mergeCell ref="A17:A18"/>
    <mergeCell ref="B17:B18"/>
    <mergeCell ref="C17:C18"/>
    <mergeCell ref="D17:D18"/>
    <mergeCell ref="E17:E18"/>
    <mergeCell ref="F17:F18"/>
    <mergeCell ref="G17:K17"/>
    <mergeCell ref="L17:L18"/>
    <mergeCell ref="M17:M18"/>
    <mergeCell ref="A19:A20"/>
    <mergeCell ref="B19:B20"/>
    <mergeCell ref="C20:M20"/>
    <mergeCell ref="A21:A22"/>
    <mergeCell ref="B21:B22"/>
    <mergeCell ref="C22:M22"/>
    <mergeCell ref="A23:A24"/>
    <mergeCell ref="B23:B24"/>
    <mergeCell ref="C24:M24"/>
    <mergeCell ref="A25:A26"/>
    <mergeCell ref="B25:B26"/>
    <mergeCell ref="C26:M26"/>
    <mergeCell ref="A27:A28"/>
    <mergeCell ref="B27:B28"/>
    <mergeCell ref="C28:M28"/>
    <mergeCell ref="A29:A30"/>
    <mergeCell ref="B29:B30"/>
    <mergeCell ref="C30:M30"/>
    <mergeCell ref="A35:J35"/>
    <mergeCell ref="A31:A32"/>
    <mergeCell ref="B31:B32"/>
    <mergeCell ref="C32:M32"/>
    <mergeCell ref="A33:A34"/>
    <mergeCell ref="B33:B34"/>
    <mergeCell ref="C34:M34"/>
    <mergeCell ref="A58:M58"/>
    <mergeCell ref="A39:A40"/>
    <mergeCell ref="B39:B40"/>
    <mergeCell ref="C40:M40"/>
    <mergeCell ref="A41:A42"/>
    <mergeCell ref="B41:B42"/>
    <mergeCell ref="C42:M42"/>
    <mergeCell ref="A36:M36"/>
    <mergeCell ref="A37:A38"/>
    <mergeCell ref="B37:B38"/>
    <mergeCell ref="C37:C38"/>
    <mergeCell ref="D37:D38"/>
    <mergeCell ref="E37:E38"/>
    <mergeCell ref="F37:F38"/>
    <mergeCell ref="G37:K37"/>
    <mergeCell ref="L37:L38"/>
    <mergeCell ref="M37:M38"/>
    <mergeCell ref="A59:A60"/>
    <mergeCell ref="B59:B60"/>
    <mergeCell ref="C59:C60"/>
    <mergeCell ref="D59:D60"/>
    <mergeCell ref="E59:E60"/>
    <mergeCell ref="F59:F60"/>
    <mergeCell ref="G59:K59"/>
    <mergeCell ref="L59:L60"/>
    <mergeCell ref="M59:M60"/>
    <mergeCell ref="A61:A62"/>
    <mergeCell ref="B61:B62"/>
    <mergeCell ref="C62:M62"/>
    <mergeCell ref="A63:A64"/>
    <mergeCell ref="B63:B64"/>
    <mergeCell ref="C64:M64"/>
    <mergeCell ref="A65:A66"/>
    <mergeCell ref="B65:B66"/>
    <mergeCell ref="C66:M66"/>
    <mergeCell ref="A67:A68"/>
    <mergeCell ref="B67:B68"/>
    <mergeCell ref="C68:M68"/>
    <mergeCell ref="A69:A70"/>
    <mergeCell ref="B69:B70"/>
    <mergeCell ref="C70:M70"/>
    <mergeCell ref="A71:A72"/>
    <mergeCell ref="B71:B72"/>
    <mergeCell ref="C72:M72"/>
    <mergeCell ref="A73:A74"/>
    <mergeCell ref="B73:B74"/>
    <mergeCell ref="C74:M74"/>
    <mergeCell ref="A75:A76"/>
    <mergeCell ref="B75:B76"/>
    <mergeCell ref="C76:M76"/>
    <mergeCell ref="A77:A78"/>
    <mergeCell ref="B77:B78"/>
    <mergeCell ref="C78:M78"/>
    <mergeCell ref="A79:A80"/>
    <mergeCell ref="B79:B80"/>
    <mergeCell ref="C80:M80"/>
    <mergeCell ref="A81:A82"/>
    <mergeCell ref="B81:B82"/>
    <mergeCell ref="C82:M82"/>
    <mergeCell ref="A83:A84"/>
    <mergeCell ref="B83:B84"/>
    <mergeCell ref="C84:M84"/>
    <mergeCell ref="A85:A86"/>
    <mergeCell ref="B85:B86"/>
    <mergeCell ref="C86:M86"/>
    <mergeCell ref="A87:A88"/>
    <mergeCell ref="B87:B88"/>
    <mergeCell ref="C88:M88"/>
    <mergeCell ref="A89:A90"/>
    <mergeCell ref="B89:B90"/>
    <mergeCell ref="C90:M90"/>
    <mergeCell ref="A97:A98"/>
    <mergeCell ref="B97:B98"/>
    <mergeCell ref="C98:M98"/>
    <mergeCell ref="A99:J99"/>
    <mergeCell ref="A91:A92"/>
    <mergeCell ref="B91:B92"/>
    <mergeCell ref="C92:M92"/>
    <mergeCell ref="A93:A94"/>
    <mergeCell ref="B93:B94"/>
    <mergeCell ref="C94:M94"/>
    <mergeCell ref="A95:A96"/>
    <mergeCell ref="B95:B96"/>
    <mergeCell ref="C96:M96"/>
    <mergeCell ref="A103:A104"/>
    <mergeCell ref="B103:B104"/>
    <mergeCell ref="C104:N104"/>
    <mergeCell ref="A105:A106"/>
    <mergeCell ref="B105:B106"/>
    <mergeCell ref="C106:N106"/>
    <mergeCell ref="A107:A108"/>
    <mergeCell ref="B107:B108"/>
    <mergeCell ref="C108:N108"/>
    <mergeCell ref="A109:A110"/>
    <mergeCell ref="B109:B110"/>
    <mergeCell ref="C110:N110"/>
    <mergeCell ref="A111:A112"/>
    <mergeCell ref="B111:B112"/>
    <mergeCell ref="C112:N112"/>
    <mergeCell ref="A113:A114"/>
    <mergeCell ref="B113:B114"/>
    <mergeCell ref="C114:N114"/>
    <mergeCell ref="A115:A116"/>
    <mergeCell ref="B115:B116"/>
    <mergeCell ref="C116:N116"/>
    <mergeCell ref="A117:A118"/>
    <mergeCell ref="B117:B118"/>
    <mergeCell ref="C118:N118"/>
    <mergeCell ref="A119:A120"/>
    <mergeCell ref="B119:B120"/>
    <mergeCell ref="C120:N120"/>
    <mergeCell ref="C132:N132"/>
    <mergeCell ref="A121:A122"/>
    <mergeCell ref="B121:B122"/>
    <mergeCell ref="C122:N122"/>
    <mergeCell ref="A123:A124"/>
    <mergeCell ref="B123:B124"/>
    <mergeCell ref="C124:N124"/>
    <mergeCell ref="A125:A126"/>
    <mergeCell ref="B125:B126"/>
    <mergeCell ref="C126:N126"/>
    <mergeCell ref="A133:A134"/>
    <mergeCell ref="B133:B134"/>
    <mergeCell ref="C134:N134"/>
    <mergeCell ref="A136:N136"/>
    <mergeCell ref="A135:K135"/>
    <mergeCell ref="A100:N100"/>
    <mergeCell ref="A101:A102"/>
    <mergeCell ref="B101:B102"/>
    <mergeCell ref="C101:C102"/>
    <mergeCell ref="D101:D102"/>
    <mergeCell ref="E101:E102"/>
    <mergeCell ref="F101:F102"/>
    <mergeCell ref="L101:L102"/>
    <mergeCell ref="M101:M102"/>
    <mergeCell ref="N101:N102"/>
    <mergeCell ref="G101:K101"/>
    <mergeCell ref="A127:A128"/>
    <mergeCell ref="B127:B128"/>
    <mergeCell ref="C128:N128"/>
    <mergeCell ref="A129:A130"/>
    <mergeCell ref="B129:B130"/>
    <mergeCell ref="C130:N130"/>
    <mergeCell ref="A131:A132"/>
    <mergeCell ref="B131:B132"/>
    <mergeCell ref="A169:N169"/>
    <mergeCell ref="A170:A171"/>
    <mergeCell ref="B170:B171"/>
    <mergeCell ref="C170:C171"/>
    <mergeCell ref="D170:D171"/>
    <mergeCell ref="E170:E171"/>
    <mergeCell ref="F170:F171"/>
    <mergeCell ref="G170:K170"/>
    <mergeCell ref="L170:L171"/>
    <mergeCell ref="M170:M171"/>
    <mergeCell ref="N170:N171"/>
    <mergeCell ref="A172:A173"/>
    <mergeCell ref="B172:B173"/>
    <mergeCell ref="C173:N173"/>
    <mergeCell ref="A174:A175"/>
    <mergeCell ref="B174:B175"/>
    <mergeCell ref="C175:N175"/>
    <mergeCell ref="A176:A177"/>
    <mergeCell ref="B176:B177"/>
    <mergeCell ref="C177:N177"/>
    <mergeCell ref="A178:A179"/>
    <mergeCell ref="B178:B179"/>
    <mergeCell ref="C179:N179"/>
    <mergeCell ref="A180:A181"/>
    <mergeCell ref="B180:B181"/>
    <mergeCell ref="C181:N181"/>
    <mergeCell ref="A182:A183"/>
    <mergeCell ref="B182:B183"/>
    <mergeCell ref="C183:N183"/>
    <mergeCell ref="A184:A185"/>
    <mergeCell ref="B184:B185"/>
    <mergeCell ref="C185:N185"/>
    <mergeCell ref="A186:A187"/>
    <mergeCell ref="B186:B187"/>
    <mergeCell ref="C187:N187"/>
    <mergeCell ref="A188:A189"/>
    <mergeCell ref="B188:B189"/>
    <mergeCell ref="C189:N189"/>
    <mergeCell ref="A190:A191"/>
    <mergeCell ref="B190:B191"/>
    <mergeCell ref="C191:N191"/>
    <mergeCell ref="A192:A193"/>
    <mergeCell ref="B192:B193"/>
    <mergeCell ref="C193:N193"/>
    <mergeCell ref="A194:A195"/>
    <mergeCell ref="B194:B195"/>
    <mergeCell ref="C195:N195"/>
    <mergeCell ref="A196:A197"/>
    <mergeCell ref="B196:B197"/>
    <mergeCell ref="C197:N197"/>
    <mergeCell ref="A198:A199"/>
    <mergeCell ref="B198:B199"/>
    <mergeCell ref="C199:N199"/>
    <mergeCell ref="A200:A201"/>
    <mergeCell ref="B200:B201"/>
    <mergeCell ref="C201:N201"/>
    <mergeCell ref="A202:A203"/>
    <mergeCell ref="B202:B203"/>
    <mergeCell ref="C203:N203"/>
    <mergeCell ref="A204:A205"/>
    <mergeCell ref="B204:B205"/>
    <mergeCell ref="C205:N205"/>
    <mergeCell ref="A207:N207"/>
    <mergeCell ref="A206:K206"/>
    <mergeCell ref="A208:N208"/>
    <mergeCell ref="A209:A210"/>
    <mergeCell ref="B209:B210"/>
    <mergeCell ref="C209:C210"/>
    <mergeCell ref="D209:D210"/>
    <mergeCell ref="E209:E210"/>
    <mergeCell ref="F209:F210"/>
    <mergeCell ref="G209:K209"/>
    <mergeCell ref="L209:L210"/>
    <mergeCell ref="M209:M210"/>
    <mergeCell ref="N209:N210"/>
    <mergeCell ref="A211:A212"/>
    <mergeCell ref="B211:B212"/>
    <mergeCell ref="C212:N212"/>
    <mergeCell ref="A213:A21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2017-11-17T18:41:27Z</dcterms:modified>
</cp:coreProperties>
</file>