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93"/>
  </bookViews>
  <sheets>
    <sheet name="Agosto" sheetId="2" r:id="rId1"/>
    <sheet name="Capacitação Público Externo" sheetId="1" r:id="rId2"/>
  </sheets>
  <externalReferences>
    <externalReference r:id="rId3"/>
  </externalReferences>
  <definedNames>
    <definedName name="_xlnm._FilterDatabase" localSheetId="1" hidden="1">'Capacitação Público Externo'!$A$1:$F$1</definedName>
  </definedNames>
  <calcPr calcId="125725"/>
</workbook>
</file>

<file path=xl/calcChain.xml><?xml version="1.0" encoding="utf-8"?>
<calcChain xmlns="http://schemas.openxmlformats.org/spreadsheetml/2006/main">
  <c r="M5" i="2"/>
  <c r="N5"/>
  <c r="J24" i="1"/>
  <c r="M24"/>
  <c r="N24"/>
  <c r="K21"/>
  <c r="L21" s="1"/>
  <c r="K20"/>
  <c r="L20" s="1"/>
  <c r="I19"/>
  <c r="H19"/>
  <c r="I18"/>
  <c r="H18"/>
  <c r="I17"/>
  <c r="H17"/>
  <c r="I16"/>
  <c r="H16"/>
  <c r="J5" i="2"/>
  <c r="H5"/>
  <c r="G5"/>
  <c r="I5"/>
  <c r="K16" i="1" l="1"/>
  <c r="L16" s="1"/>
  <c r="K18"/>
  <c r="L18" s="1"/>
  <c r="H24"/>
  <c r="K17"/>
  <c r="L17" s="1"/>
  <c r="K19"/>
  <c r="L19" s="1"/>
  <c r="L5" i="2"/>
  <c r="K5"/>
  <c r="I15" i="1" l="1"/>
  <c r="I24" s="1"/>
  <c r="L14"/>
  <c r="K14"/>
  <c r="K13"/>
  <c r="L13" s="1"/>
  <c r="K12"/>
  <c r="L12" s="1"/>
  <c r="L11"/>
  <c r="L10"/>
  <c r="L9"/>
  <c r="L8"/>
  <c r="L7"/>
  <c r="K7"/>
  <c r="G6"/>
  <c r="G24" s="1"/>
  <c r="K6" l="1"/>
  <c r="L6" s="1"/>
  <c r="K15"/>
  <c r="L15" s="1"/>
  <c r="L24" l="1"/>
  <c r="K24"/>
</calcChain>
</file>

<file path=xl/sharedStrings.xml><?xml version="1.0" encoding="utf-8"?>
<sst xmlns="http://schemas.openxmlformats.org/spreadsheetml/2006/main" count="204" uniqueCount="109">
  <si>
    <t>DATA</t>
  </si>
  <si>
    <t>EVENTO</t>
  </si>
  <si>
    <t>FORMA DE
EXECUÇÃO</t>
  </si>
  <si>
    <t>CLIENTELA</t>
  </si>
  <si>
    <t>MINISTRANTE</t>
  </si>
  <si>
    <t>LOCAL</t>
  </si>
  <si>
    <t>C/H</t>
  </si>
  <si>
    <t>DIÁRIAS</t>
  </si>
  <si>
    <t>TOTAL</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</si>
  <si>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</si>
  <si>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</si>
  <si>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</si>
  <si>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</si>
  <si>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</si>
  <si>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</si>
  <si>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</si>
  <si>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</si>
  <si>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</si>
  <si>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</si>
  <si>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</si>
  <si>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</si>
  <si>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</si>
  <si>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</si>
  <si>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</si>
  <si>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</si>
  <si>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</si>
  <si>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</si>
  <si>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</si>
  <si>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</si>
  <si>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</si>
  <si>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</si>
  <si>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</si>
  <si>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</si>
  <si>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</si>
  <si>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</si>
  <si>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</si>
  <si>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</si>
  <si>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</si>
  <si>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</si>
  <si>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</si>
  <si>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</si>
  <si>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</si>
  <si>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</si>
  <si>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</si>
  <si>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</si>
  <si>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</si>
  <si>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</si>
  <si>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</si>
  <si>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</si>
  <si>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</si>
  <si>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</si>
  <si>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</si>
  <si>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</si>
  <si>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</si>
  <si>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</si>
  <si>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</si>
  <si>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</si>
  <si>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</si>
  <si>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</si>
  <si>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</si>
  <si>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</si>
  <si>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</si>
  <si>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</si>
  <si>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</si>
  <si>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</si>
  <si>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</si>
  <si>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</si>
  <si>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</si>
  <si>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</si>
  <si>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</si>
  <si>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</si>
  <si>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</si>
  <si>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</si>
  <si>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</si>
  <si>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</si>
  <si>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</si>
  <si>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</si>
  <si>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</si>
  <si>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</si>
  <si>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TABELA 21 - ATIVIDADE DE CAPACITAÇÃO E APERFEIÇOAMENTO - PÚBLICO EXTERNO - JUNHO 2019</t>
  </si>
  <si>
    <t>junho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</si>
  <si>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</si>
  <si>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</si>
  <si>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</si>
  <si>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</si>
  <si>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</si>
  <si>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</si>
  <si>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</si>
  <si>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</si>
  <si>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</si>
  <si>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</si>
  <si>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</si>
  <si>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</si>
  <si>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</si>
  <si>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Portas Abertas - Universidade do Vale do Itajaí - Univali - Biguaçu</t>
  </si>
  <si>
    <t>Joseane Aparecida Correa</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</si>
  <si>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</si>
  <si>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</si>
  <si>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</si>
  <si>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</si>
  <si>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</si>
  <si>
    <t xml:space="preserve">Portas Abertas - Servidores da Prefeitura Municipal de Agronômica </t>
  </si>
  <si>
    <t>Bruno Godoy Azevedo Santos e Leonardo Valente Favaretto</t>
  </si>
  <si>
    <t xml:space="preserve">BRUNO GODOY AZEVEDO SANTOS
LEONARDO VALENTE FAVARETTO
ADRIANO JOSÉ VANDERLINDE
ACIR TADEU CARDOSO
ANDRÉ LUIS KORB TELES
ARIANE GOMES DA SILVA MORETTI
CÉSAR LUIZ CUNHA 
FRANCISCO ALEXANDRE DUARTE NETO
GERSON CHAVES CABRAL
GISELEN ROSA
JAQUELINE TEREZINHA JETHE
JULIA FLOR SILVA TONON
JOEL KORB
MARCIA WEINRICH
MARILENE NIQUELATTI
VOLNICE REGINA FLAUSINO
DAREÍ KOHLS
</t>
  </si>
  <si>
    <t>Portas Abertas - UNIAVAN - Balneário Camboriú - Direito</t>
  </si>
  <si>
    <t xml:space="preserve">REINALDO GOMES FERREIRA
ALEXANDRE OTÁVIO VIEIRA JUNIOR
AMANDA MARIA DE OLIVEIRA
AMAURY JOSÉ DE SOUZA FILHO
ANNA LARISSA MIRANDA RAMOS
BIANCA ZARSKE SILVA
DEBORA DE ALMEIDA
GABRIEL WOLLINGER
GABRIELE PIRES DOS SANTOS
GRAZIELE APARECIDA BAYER GRUBER 
GISELE RODRIGUES
ISABELLE PINHEIRO SGUISSARDI
JEAN CARLOS JANUÁRIO PEREIRA
JOBLES VAGNER DE OLIVEIRA
KARINE FERREIRA DO AMARAL    
JULIO CESAR WOLLINGER
KATIA DE OLIVEIRA QUOST
KATIANE FAGUNDES MUSWIECK
LUAN ALBINO VIEIRA
LUCAS LEONARDO DA SILVA
MAYARA PAULA DE OLIVEIRA
MARCELO GERALDO ROSA
MARIOLY OZE MENDES 
MATEUS MACIEL DE CARVALHO
RAFAEL BATISTA DOS SANTOS
RENATA CRISTINA DOS SANTOS
SAMUEL OLIVEIRA DE SOUZA
THAIS ALINE PINHEIRO XAVIER
VITÓRIA CAROLINE BUENO PEREIRA DE AUGUSTINHO
YOHANN MOZAR SALERNO
</t>
  </si>
  <si>
    <t>07 de agosto</t>
  </si>
  <si>
    <t>26 de agosto</t>
  </si>
  <si>
    <t>agosto</t>
  </si>
</sst>
</file>

<file path=xl/styles.xml><?xml version="1.0" encoding="utf-8"?>
<styleSheet xmlns="http://schemas.openxmlformats.org/spreadsheetml/2006/main">
  <numFmts count="2">
    <numFmt numFmtId="43" formatCode="_-* #,##0.00_-;\-* #,##0.00_-;_-* &quot;-&quot;??_-;_-@_-"/>
    <numFmt numFmtId="164" formatCode="#,##0.00;[Red]#,##0.00"/>
  </numFmts>
  <fonts count="1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xf>
    <xf numFmtId="164" fontId="4" fillId="3" borderId="1" xfId="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5"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3" fillId="2" borderId="8"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3" fontId="14" fillId="4" borderId="1"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8" xfId="0" applyFont="1" applyFill="1" applyBorder="1" applyAlignment="1">
      <alignment vertical="center" wrapText="1"/>
    </xf>
    <xf numFmtId="0" fontId="9" fillId="4" borderId="1" xfId="0" applyFont="1" applyFill="1" applyBorder="1" applyAlignment="1">
      <alignment horizontal="center" vertical="center"/>
    </xf>
    <xf numFmtId="0" fontId="10" fillId="2" borderId="0" xfId="0" applyFont="1" applyFill="1" applyBorder="1" applyAlignment="1">
      <alignment horizontal="center" vertical="center"/>
    </xf>
    <xf numFmtId="0" fontId="14" fillId="4"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1"/>
  <sheetViews>
    <sheetView tabSelected="1" zoomScale="70" zoomScaleNormal="70" workbookViewId="0">
      <selection activeCell="A11" sqref="A11:F11"/>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67" t="s">
        <v>79</v>
      </c>
      <c r="B1" s="67"/>
      <c r="C1" s="67"/>
      <c r="D1" s="67"/>
      <c r="E1" s="67"/>
      <c r="F1" s="67"/>
      <c r="G1" s="67"/>
      <c r="H1" s="67"/>
      <c r="I1" s="67"/>
      <c r="J1" s="67"/>
      <c r="K1" s="67"/>
      <c r="L1" s="67"/>
      <c r="M1" s="67"/>
      <c r="N1" s="67"/>
      <c r="O1" s="67"/>
    </row>
    <row r="2" spans="1:15" ht="79.5" customHeight="1">
      <c r="A2" s="22" t="s">
        <v>0</v>
      </c>
      <c r="B2" s="41" t="s">
        <v>1</v>
      </c>
      <c r="C2" s="23" t="s">
        <v>36</v>
      </c>
      <c r="D2" s="41" t="s">
        <v>37</v>
      </c>
      <c r="E2" s="41" t="s">
        <v>4</v>
      </c>
      <c r="F2" s="41" t="s">
        <v>5</v>
      </c>
      <c r="G2" s="24" t="s">
        <v>38</v>
      </c>
      <c r="H2" s="24" t="s">
        <v>39</v>
      </c>
      <c r="I2" s="24" t="s">
        <v>67</v>
      </c>
      <c r="J2" s="25" t="s">
        <v>40</v>
      </c>
      <c r="K2" s="24" t="s">
        <v>41</v>
      </c>
      <c r="L2" s="24" t="s">
        <v>42</v>
      </c>
      <c r="M2" s="41" t="s">
        <v>6</v>
      </c>
      <c r="N2" s="23" t="s">
        <v>43</v>
      </c>
      <c r="O2" s="23" t="s">
        <v>33</v>
      </c>
    </row>
    <row r="3" spans="1:15" ht="79.5" customHeight="1">
      <c r="A3" s="72" t="s">
        <v>106</v>
      </c>
      <c r="B3" s="11" t="s">
        <v>101</v>
      </c>
      <c r="C3" s="47" t="s">
        <v>16</v>
      </c>
      <c r="D3" s="55" t="s">
        <v>27</v>
      </c>
      <c r="E3" s="11" t="s">
        <v>102</v>
      </c>
      <c r="F3" s="11" t="s">
        <v>31</v>
      </c>
      <c r="G3" s="16">
        <v>0</v>
      </c>
      <c r="H3" s="16">
        <v>0</v>
      </c>
      <c r="I3" s="16">
        <v>0</v>
      </c>
      <c r="J3" s="16">
        <v>0</v>
      </c>
      <c r="K3" s="16">
        <v>0</v>
      </c>
      <c r="L3" s="16">
        <v>0</v>
      </c>
      <c r="M3" s="11">
        <v>3</v>
      </c>
      <c r="N3" s="11">
        <v>17</v>
      </c>
      <c r="O3" s="11" t="s">
        <v>103</v>
      </c>
    </row>
    <row r="4" spans="1:15" ht="79.5" customHeight="1">
      <c r="A4" s="11" t="s">
        <v>107</v>
      </c>
      <c r="B4" s="11" t="s">
        <v>104</v>
      </c>
      <c r="C4" s="47" t="s">
        <v>16</v>
      </c>
      <c r="D4" s="55" t="s">
        <v>27</v>
      </c>
      <c r="E4" s="11" t="s">
        <v>49</v>
      </c>
      <c r="F4" s="11" t="s">
        <v>31</v>
      </c>
      <c r="G4" s="16">
        <v>0</v>
      </c>
      <c r="H4" s="16">
        <v>0</v>
      </c>
      <c r="I4" s="16">
        <v>0</v>
      </c>
      <c r="J4" s="16">
        <v>0</v>
      </c>
      <c r="K4" s="16">
        <v>0</v>
      </c>
      <c r="L4" s="16">
        <v>0</v>
      </c>
      <c r="M4" s="11">
        <v>3</v>
      </c>
      <c r="N4" s="11">
        <v>30</v>
      </c>
      <c r="O4" s="11" t="s">
        <v>105</v>
      </c>
    </row>
    <row r="5" spans="1:15" ht="15.75">
      <c r="A5" s="69" t="s">
        <v>8</v>
      </c>
      <c r="B5" s="69"/>
      <c r="C5" s="69"/>
      <c r="D5" s="69"/>
      <c r="E5" s="69"/>
      <c r="F5" s="69"/>
      <c r="G5" s="60">
        <f>SUM(G3:G4)</f>
        <v>0</v>
      </c>
      <c r="H5" s="60">
        <f>SUM(H3:H4)</f>
        <v>0</v>
      </c>
      <c r="I5" s="60">
        <f>SUM(I3:I4)</f>
        <v>0</v>
      </c>
      <c r="J5" s="60">
        <f>SUM(J3:J4)</f>
        <v>0</v>
      </c>
      <c r="K5" s="60">
        <f>SUM(K3:K4)</f>
        <v>0</v>
      </c>
      <c r="L5" s="60">
        <f>SUM(L3:L4)</f>
        <v>0</v>
      </c>
      <c r="M5" s="61">
        <f>SUM(M3:M4)</f>
        <v>6</v>
      </c>
      <c r="N5" s="61">
        <f>SUM(N3:N4)</f>
        <v>47</v>
      </c>
      <c r="O5" s="42"/>
    </row>
    <row r="6" spans="1:15" ht="15.75">
      <c r="A6" s="65" t="s">
        <v>99</v>
      </c>
    </row>
    <row r="11" spans="1:15">
      <c r="A11" s="68"/>
      <c r="B11" s="68"/>
      <c r="C11" s="68"/>
      <c r="D11" s="68"/>
      <c r="E11" s="68"/>
      <c r="F11" s="68"/>
      <c r="G11" s="62"/>
      <c r="H11" s="62"/>
      <c r="I11" s="62"/>
      <c r="J11" s="62"/>
      <c r="K11" s="62"/>
      <c r="L11" s="62"/>
      <c r="M11" s="63"/>
      <c r="N11" s="63"/>
      <c r="O11" s="64"/>
    </row>
  </sheetData>
  <mergeCells count="3">
    <mergeCell ref="A1:O1"/>
    <mergeCell ref="A11:F11"/>
    <mergeCell ref="A5:F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25"/>
  <sheetViews>
    <sheetView zoomScale="80" zoomScaleNormal="80" workbookViewId="0">
      <selection activeCell="E4" sqref="E4"/>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0" width="11.42578125" customWidth="1"/>
    <col min="11" max="11" width="13" bestFit="1" customWidth="1"/>
    <col min="12" max="12" width="10.42578125" customWidth="1"/>
    <col min="13" max="13" width="11.85546875" customWidth="1"/>
    <col min="14" max="14" width="15.7109375" customWidth="1"/>
    <col min="15" max="15" width="9.28515625" customWidth="1"/>
  </cols>
  <sheetData>
    <row r="1" spans="1:15" ht="58.5" customHeight="1">
      <c r="A1" s="73" t="s">
        <v>0</v>
      </c>
      <c r="B1" s="73" t="s">
        <v>1</v>
      </c>
      <c r="C1" s="73" t="s">
        <v>2</v>
      </c>
      <c r="D1" s="73" t="s">
        <v>3</v>
      </c>
      <c r="E1" s="73" t="s">
        <v>4</v>
      </c>
      <c r="F1" s="74" t="s">
        <v>5</v>
      </c>
      <c r="G1" s="46" t="s">
        <v>13</v>
      </c>
      <c r="H1" s="46" t="s">
        <v>7</v>
      </c>
      <c r="I1" s="46" t="s">
        <v>14</v>
      </c>
      <c r="J1" s="46" t="s">
        <v>11</v>
      </c>
      <c r="K1" s="74" t="s">
        <v>8</v>
      </c>
      <c r="L1" s="75" t="s">
        <v>10</v>
      </c>
      <c r="M1" s="74" t="s">
        <v>6</v>
      </c>
      <c r="N1" s="75" t="s">
        <v>20</v>
      </c>
      <c r="O1" s="76" t="s">
        <v>33</v>
      </c>
    </row>
    <row r="2" spans="1:15" ht="83.25" customHeight="1">
      <c r="A2" s="7" t="s">
        <v>23</v>
      </c>
      <c r="B2" s="2" t="s">
        <v>12</v>
      </c>
      <c r="C2" s="2" t="s">
        <v>12</v>
      </c>
      <c r="D2" s="2" t="s">
        <v>12</v>
      </c>
      <c r="E2" s="2" t="s">
        <v>12</v>
      </c>
      <c r="F2" s="2" t="s">
        <v>12</v>
      </c>
      <c r="G2" s="3">
        <v>0</v>
      </c>
      <c r="H2" s="3">
        <v>0</v>
      </c>
      <c r="I2" s="3">
        <v>0</v>
      </c>
      <c r="J2" s="3">
        <v>0</v>
      </c>
      <c r="K2" s="3">
        <v>0</v>
      </c>
      <c r="L2" s="3">
        <v>0</v>
      </c>
      <c r="M2" s="3">
        <v>0</v>
      </c>
      <c r="N2" s="8">
        <v>0</v>
      </c>
    </row>
    <row r="3" spans="1:15" ht="83.25" customHeight="1">
      <c r="A3" s="7" t="s">
        <v>17</v>
      </c>
      <c r="B3" s="2" t="s">
        <v>15</v>
      </c>
      <c r="C3" s="2" t="s">
        <v>16</v>
      </c>
      <c r="D3" s="4" t="s">
        <v>19</v>
      </c>
      <c r="E3" s="2" t="s">
        <v>18</v>
      </c>
      <c r="F3" s="2" t="s">
        <v>22</v>
      </c>
      <c r="G3" s="3">
        <v>0</v>
      </c>
      <c r="H3" s="3">
        <v>0</v>
      </c>
      <c r="I3" s="3">
        <v>0</v>
      </c>
      <c r="J3" s="3">
        <v>0</v>
      </c>
      <c r="K3" s="3">
        <v>0</v>
      </c>
      <c r="L3" s="3">
        <v>0</v>
      </c>
      <c r="M3" s="2">
        <v>15</v>
      </c>
      <c r="N3" s="9">
        <v>146</v>
      </c>
    </row>
    <row r="4" spans="1:15" ht="83.25" customHeight="1">
      <c r="A4" s="19" t="s">
        <v>24</v>
      </c>
      <c r="B4" s="2" t="s">
        <v>12</v>
      </c>
      <c r="C4" s="2" t="s">
        <v>12</v>
      </c>
      <c r="D4" s="2" t="s">
        <v>12</v>
      </c>
      <c r="E4" s="2" t="s">
        <v>12</v>
      </c>
      <c r="F4" s="2" t="s">
        <v>12</v>
      </c>
      <c r="G4" s="3">
        <v>0</v>
      </c>
      <c r="H4" s="3">
        <v>0</v>
      </c>
      <c r="I4" s="3">
        <v>0</v>
      </c>
      <c r="J4" s="3">
        <v>0</v>
      </c>
      <c r="K4" s="3">
        <v>0</v>
      </c>
      <c r="L4" s="3">
        <v>0</v>
      </c>
      <c r="M4" s="3">
        <v>0</v>
      </c>
      <c r="N4" s="21">
        <v>0</v>
      </c>
    </row>
    <row r="5" spans="1:15" ht="83.25" customHeight="1" thickBot="1">
      <c r="A5" s="20" t="s">
        <v>32</v>
      </c>
      <c r="B5" s="17" t="s">
        <v>25</v>
      </c>
      <c r="C5" s="12" t="s">
        <v>16</v>
      </c>
      <c r="D5" s="13" t="s">
        <v>27</v>
      </c>
      <c r="E5" s="10" t="s">
        <v>29</v>
      </c>
      <c r="F5" s="10" t="s">
        <v>31</v>
      </c>
      <c r="G5" s="15">
        <v>0</v>
      </c>
      <c r="H5" s="15">
        <v>0</v>
      </c>
      <c r="I5" s="15">
        <v>0</v>
      </c>
      <c r="J5" s="16">
        <v>0</v>
      </c>
      <c r="K5" s="15">
        <v>0</v>
      </c>
      <c r="L5" s="15">
        <v>0</v>
      </c>
      <c r="M5" s="10">
        <v>2</v>
      </c>
      <c r="N5" s="12">
        <v>14</v>
      </c>
      <c r="O5" s="12" t="s">
        <v>34</v>
      </c>
    </row>
    <row r="6" spans="1:15" ht="83.25" customHeight="1" thickBot="1">
      <c r="A6" s="20" t="s">
        <v>32</v>
      </c>
      <c r="B6" s="18" t="s">
        <v>26</v>
      </c>
      <c r="C6" s="11" t="s">
        <v>16</v>
      </c>
      <c r="D6" s="14" t="s">
        <v>28</v>
      </c>
      <c r="E6" s="11" t="s">
        <v>30</v>
      </c>
      <c r="F6" s="11" t="s">
        <v>31</v>
      </c>
      <c r="G6" s="16">
        <f>1291.03+407.42</f>
        <v>1698.45</v>
      </c>
      <c r="H6" s="16">
        <v>1630.16</v>
      </c>
      <c r="I6" s="16">
        <v>0</v>
      </c>
      <c r="J6" s="16">
        <v>3839</v>
      </c>
      <c r="K6" s="16">
        <f>G6+H6+I6+J6</f>
        <v>7167.6100000000006</v>
      </c>
      <c r="L6" s="16">
        <f>K6/N6</f>
        <v>26.15916058394161</v>
      </c>
      <c r="M6" s="11">
        <v>7</v>
      </c>
      <c r="N6" s="11">
        <v>274</v>
      </c>
      <c r="O6" s="11" t="s">
        <v>35</v>
      </c>
    </row>
    <row r="7" spans="1:15" ht="83.25" customHeight="1">
      <c r="A7" s="26" t="s">
        <v>66</v>
      </c>
      <c r="B7" s="27" t="s">
        <v>44</v>
      </c>
      <c r="C7" s="28" t="s">
        <v>16</v>
      </c>
      <c r="D7" s="29" t="s">
        <v>45</v>
      </c>
      <c r="E7" s="28" t="s">
        <v>46</v>
      </c>
      <c r="F7" s="27" t="s">
        <v>31</v>
      </c>
      <c r="G7" s="30">
        <v>0</v>
      </c>
      <c r="H7" s="30">
        <v>0</v>
      </c>
      <c r="I7" s="30">
        <v>0</v>
      </c>
      <c r="J7" s="31">
        <v>307.8</v>
      </c>
      <c r="K7" s="32">
        <f>G7+H7+I7+J7</f>
        <v>307.8</v>
      </c>
      <c r="L7" s="30">
        <f>K7/N7</f>
        <v>17.100000000000001</v>
      </c>
      <c r="M7" s="27">
        <v>8</v>
      </c>
      <c r="N7" s="28">
        <v>18</v>
      </c>
      <c r="O7" s="28" t="s">
        <v>47</v>
      </c>
    </row>
    <row r="8" spans="1:15" ht="83.25" customHeight="1">
      <c r="A8" s="26" t="s">
        <v>66</v>
      </c>
      <c r="B8" s="27" t="s">
        <v>48</v>
      </c>
      <c r="C8" s="28" t="s">
        <v>16</v>
      </c>
      <c r="D8" s="10" t="s">
        <v>27</v>
      </c>
      <c r="E8" s="27" t="s">
        <v>49</v>
      </c>
      <c r="F8" s="27" t="s">
        <v>31</v>
      </c>
      <c r="G8" s="30">
        <v>0</v>
      </c>
      <c r="H8" s="30">
        <v>0</v>
      </c>
      <c r="I8" s="30">
        <v>0</v>
      </c>
      <c r="J8" s="31">
        <v>0</v>
      </c>
      <c r="K8" s="32">
        <v>0</v>
      </c>
      <c r="L8" s="30">
        <f t="shared" ref="L8:L12" si="0">K8/N8</f>
        <v>0</v>
      </c>
      <c r="M8" s="27">
        <v>3</v>
      </c>
      <c r="N8" s="28">
        <v>16</v>
      </c>
      <c r="O8" s="28" t="s">
        <v>50</v>
      </c>
    </row>
    <row r="9" spans="1:15" ht="83.25" customHeight="1">
      <c r="A9" s="26" t="s">
        <v>66</v>
      </c>
      <c r="B9" s="10" t="s">
        <v>51</v>
      </c>
      <c r="C9" s="12" t="s">
        <v>16</v>
      </c>
      <c r="D9" s="10" t="s">
        <v>27</v>
      </c>
      <c r="E9" s="10" t="s">
        <v>52</v>
      </c>
      <c r="F9" s="10" t="s">
        <v>31</v>
      </c>
      <c r="G9" s="15">
        <v>0</v>
      </c>
      <c r="H9" s="15">
        <v>0</v>
      </c>
      <c r="I9" s="15">
        <v>0</v>
      </c>
      <c r="J9" s="16">
        <v>0</v>
      </c>
      <c r="K9" s="34">
        <v>0</v>
      </c>
      <c r="L9" s="30">
        <f t="shared" si="0"/>
        <v>0</v>
      </c>
      <c r="M9" s="10">
        <v>3</v>
      </c>
      <c r="N9" s="12">
        <v>56</v>
      </c>
      <c r="O9" s="12" t="s">
        <v>53</v>
      </c>
    </row>
    <row r="10" spans="1:15" ht="83.25" customHeight="1">
      <c r="A10" s="26" t="s">
        <v>66</v>
      </c>
      <c r="B10" s="33" t="s">
        <v>54</v>
      </c>
      <c r="C10" s="33" t="s">
        <v>16</v>
      </c>
      <c r="D10" s="33" t="s">
        <v>27</v>
      </c>
      <c r="E10" s="33" t="s">
        <v>55</v>
      </c>
      <c r="F10" s="33" t="s">
        <v>31</v>
      </c>
      <c r="G10" s="35">
        <v>0</v>
      </c>
      <c r="H10" s="35">
        <v>0</v>
      </c>
      <c r="I10" s="36">
        <v>0</v>
      </c>
      <c r="J10" s="36">
        <v>0</v>
      </c>
      <c r="K10" s="37">
        <v>0</v>
      </c>
      <c r="L10" s="30">
        <f t="shared" si="0"/>
        <v>0</v>
      </c>
      <c r="M10" s="38">
        <v>3</v>
      </c>
      <c r="N10" s="33" t="s">
        <v>56</v>
      </c>
      <c r="O10" s="12" t="s">
        <v>57</v>
      </c>
    </row>
    <row r="11" spans="1:15" ht="83.25" customHeight="1">
      <c r="A11" s="26" t="s">
        <v>66</v>
      </c>
      <c r="B11" s="33" t="s">
        <v>58</v>
      </c>
      <c r="C11" s="33" t="s">
        <v>16</v>
      </c>
      <c r="D11" s="33" t="s">
        <v>27</v>
      </c>
      <c r="E11" s="33" t="s">
        <v>59</v>
      </c>
      <c r="F11" s="33" t="s">
        <v>31</v>
      </c>
      <c r="G11" s="36">
        <v>0</v>
      </c>
      <c r="H11" s="36">
        <v>0</v>
      </c>
      <c r="I11" s="36">
        <v>0</v>
      </c>
      <c r="J11" s="36">
        <v>0</v>
      </c>
      <c r="K11" s="37">
        <v>0</v>
      </c>
      <c r="L11" s="30">
        <f t="shared" si="0"/>
        <v>0</v>
      </c>
      <c r="M11" s="38">
        <v>3</v>
      </c>
      <c r="N11" s="33" t="s">
        <v>60</v>
      </c>
      <c r="O11" s="12" t="s">
        <v>61</v>
      </c>
    </row>
    <row r="12" spans="1:15" ht="83.25" customHeight="1">
      <c r="A12" s="26" t="s">
        <v>66</v>
      </c>
      <c r="B12" s="11" t="s">
        <v>62</v>
      </c>
      <c r="C12" s="11" t="s">
        <v>16</v>
      </c>
      <c r="D12" s="39" t="s">
        <v>63</v>
      </c>
      <c r="E12" s="11" t="s">
        <v>64</v>
      </c>
      <c r="F12" s="11" t="s">
        <v>31</v>
      </c>
      <c r="G12" s="16">
        <v>0</v>
      </c>
      <c r="H12" s="16">
        <v>0</v>
      </c>
      <c r="I12" s="16">
        <v>0</v>
      </c>
      <c r="J12" s="16">
        <v>923.4</v>
      </c>
      <c r="K12" s="40">
        <f>G12+H12+I12+J12</f>
        <v>923.4</v>
      </c>
      <c r="L12" s="30">
        <f t="shared" si="0"/>
        <v>11.125301204819277</v>
      </c>
      <c r="M12" s="11">
        <v>7</v>
      </c>
      <c r="N12" s="11">
        <v>83</v>
      </c>
      <c r="O12" s="11" t="s">
        <v>65</v>
      </c>
    </row>
    <row r="13" spans="1:15" ht="83.25" customHeight="1">
      <c r="A13" s="33" t="s">
        <v>80</v>
      </c>
      <c r="B13" s="43" t="s">
        <v>68</v>
      </c>
      <c r="C13" s="12" t="s">
        <v>16</v>
      </c>
      <c r="D13" s="10" t="s">
        <v>27</v>
      </c>
      <c r="E13" s="33" t="s">
        <v>69</v>
      </c>
      <c r="F13" s="33" t="s">
        <v>31</v>
      </c>
      <c r="G13" s="36">
        <v>0</v>
      </c>
      <c r="H13" s="36">
        <v>0</v>
      </c>
      <c r="I13" s="36">
        <v>0</v>
      </c>
      <c r="J13" s="36">
        <v>0</v>
      </c>
      <c r="K13" s="37">
        <f>G13+H13+I13+J13</f>
        <v>0</v>
      </c>
      <c r="L13" s="30">
        <f>K13/N13</f>
        <v>0</v>
      </c>
      <c r="M13" s="10">
        <v>3</v>
      </c>
      <c r="N13" s="12">
        <v>40</v>
      </c>
      <c r="O13" s="12" t="s">
        <v>70</v>
      </c>
    </row>
    <row r="14" spans="1:15" ht="83.25" customHeight="1">
      <c r="A14" s="33" t="s">
        <v>80</v>
      </c>
      <c r="B14" s="43" t="s">
        <v>71</v>
      </c>
      <c r="C14" s="33" t="s">
        <v>16</v>
      </c>
      <c r="D14" s="26" t="s">
        <v>27</v>
      </c>
      <c r="E14" s="33" t="s">
        <v>29</v>
      </c>
      <c r="F14" s="33" t="s">
        <v>31</v>
      </c>
      <c r="G14" s="36">
        <v>0</v>
      </c>
      <c r="H14" s="36">
        <v>0</v>
      </c>
      <c r="I14" s="36">
        <v>0</v>
      </c>
      <c r="J14" s="36">
        <v>0</v>
      </c>
      <c r="K14" s="37">
        <f>G14+H14+I14+J14</f>
        <v>0</v>
      </c>
      <c r="L14" s="30">
        <f>K14/N14</f>
        <v>0</v>
      </c>
      <c r="M14" s="38">
        <v>3</v>
      </c>
      <c r="N14" s="33" t="s">
        <v>72</v>
      </c>
      <c r="O14" s="12" t="s">
        <v>73</v>
      </c>
    </row>
    <row r="15" spans="1:15" ht="83.25" customHeight="1">
      <c r="A15" s="33" t="s">
        <v>80</v>
      </c>
      <c r="B15" s="11" t="s">
        <v>74</v>
      </c>
      <c r="C15" s="44" t="s">
        <v>16</v>
      </c>
      <c r="D15" s="45" t="s">
        <v>75</v>
      </c>
      <c r="E15" s="18" t="s">
        <v>76</v>
      </c>
      <c r="F15" s="11" t="s">
        <v>77</v>
      </c>
      <c r="G15" s="16">
        <v>0</v>
      </c>
      <c r="H15" s="16">
        <v>0</v>
      </c>
      <c r="I15" s="16">
        <f>[1]Plan2!C49</f>
        <v>0</v>
      </c>
      <c r="J15" s="16">
        <v>3078</v>
      </c>
      <c r="K15" s="37">
        <f>G15+H15+I15+J15</f>
        <v>3078</v>
      </c>
      <c r="L15" s="30">
        <f>K15/N15</f>
        <v>7.9948051948051946</v>
      </c>
      <c r="M15" s="11">
        <v>6</v>
      </c>
      <c r="N15" s="11">
        <v>385</v>
      </c>
      <c r="O15" s="11" t="s">
        <v>78</v>
      </c>
    </row>
    <row r="16" spans="1:15" ht="97.5" customHeight="1">
      <c r="A16" s="47" t="s">
        <v>100</v>
      </c>
      <c r="B16" s="48" t="s">
        <v>81</v>
      </c>
      <c r="C16" s="48" t="s">
        <v>16</v>
      </c>
      <c r="D16" s="66" t="s">
        <v>75</v>
      </c>
      <c r="E16" s="48" t="s">
        <v>76</v>
      </c>
      <c r="F16" s="48" t="s">
        <v>82</v>
      </c>
      <c r="G16" s="49">
        <v>2761</v>
      </c>
      <c r="H16" s="49">
        <f>21285+2128.5</f>
        <v>23413.5</v>
      </c>
      <c r="I16" s="49">
        <f>N16*5.26</f>
        <v>6254.1399999999994</v>
      </c>
      <c r="J16" s="50">
        <v>0</v>
      </c>
      <c r="K16" s="49">
        <f>G16+H16+I16+J16</f>
        <v>32428.639999999999</v>
      </c>
      <c r="L16" s="49">
        <f>K16/N16</f>
        <v>27.273877207737595</v>
      </c>
      <c r="M16" s="51">
        <v>6</v>
      </c>
      <c r="N16" s="52">
        <v>1189</v>
      </c>
      <c r="O16" s="12" t="s">
        <v>83</v>
      </c>
    </row>
    <row r="17" spans="1:15" ht="97.5" customHeight="1">
      <c r="A17" s="47" t="s">
        <v>100</v>
      </c>
      <c r="B17" s="48" t="s">
        <v>84</v>
      </c>
      <c r="C17" s="48" t="s">
        <v>16</v>
      </c>
      <c r="D17" s="66" t="s">
        <v>75</v>
      </c>
      <c r="E17" s="53" t="s">
        <v>85</v>
      </c>
      <c r="F17" s="51" t="s">
        <v>86</v>
      </c>
      <c r="G17" s="49">
        <v>0</v>
      </c>
      <c r="H17" s="49">
        <f>3870+6772.5+1935</f>
        <v>12577.5</v>
      </c>
      <c r="I17" s="49">
        <f>N17*5.26</f>
        <v>4602.5</v>
      </c>
      <c r="J17" s="50">
        <v>0</v>
      </c>
      <c r="K17" s="49">
        <f t="shared" ref="K17:K21" si="1">G17+H17+I17+J17</f>
        <v>17180</v>
      </c>
      <c r="L17" s="49">
        <f t="shared" ref="L17:L21" si="2">K17/N17</f>
        <v>19.634285714285713</v>
      </c>
      <c r="M17" s="54">
        <v>6</v>
      </c>
      <c r="N17" s="48">
        <v>875</v>
      </c>
      <c r="O17" s="12" t="s">
        <v>87</v>
      </c>
    </row>
    <row r="18" spans="1:15" ht="97.5" customHeight="1">
      <c r="A18" s="47" t="s">
        <v>100</v>
      </c>
      <c r="B18" s="48" t="s">
        <v>84</v>
      </c>
      <c r="C18" s="48" t="s">
        <v>16</v>
      </c>
      <c r="D18" s="66" t="s">
        <v>75</v>
      </c>
      <c r="E18" s="48" t="s">
        <v>88</v>
      </c>
      <c r="F18" s="51" t="s">
        <v>89</v>
      </c>
      <c r="G18" s="49">
        <v>0</v>
      </c>
      <c r="H18" s="49">
        <f>3483+5805+2902.5</f>
        <v>12190.5</v>
      </c>
      <c r="I18" s="49">
        <f>N18*5.26</f>
        <v>2914.04</v>
      </c>
      <c r="J18" s="50">
        <v>0</v>
      </c>
      <c r="K18" s="49">
        <f t="shared" si="1"/>
        <v>15104.54</v>
      </c>
      <c r="L18" s="49">
        <f t="shared" si="2"/>
        <v>27.264512635379063</v>
      </c>
      <c r="M18" s="54">
        <v>6</v>
      </c>
      <c r="N18" s="48">
        <v>554</v>
      </c>
      <c r="O18" s="12" t="s">
        <v>90</v>
      </c>
    </row>
    <row r="19" spans="1:15" ht="97.5" customHeight="1">
      <c r="A19" s="47" t="s">
        <v>100</v>
      </c>
      <c r="B19" s="48" t="s">
        <v>84</v>
      </c>
      <c r="C19" s="48" t="s">
        <v>16</v>
      </c>
      <c r="D19" s="66" t="s">
        <v>75</v>
      </c>
      <c r="E19" s="48" t="s">
        <v>91</v>
      </c>
      <c r="F19" s="51" t="s">
        <v>92</v>
      </c>
      <c r="G19" s="49">
        <v>0</v>
      </c>
      <c r="H19" s="49">
        <f>3096+3483+1741.5</f>
        <v>8320.5</v>
      </c>
      <c r="I19" s="49">
        <f>N19*5.26</f>
        <v>1430.72</v>
      </c>
      <c r="J19" s="50">
        <v>0</v>
      </c>
      <c r="K19" s="49">
        <f t="shared" si="1"/>
        <v>9751.2199999999993</v>
      </c>
      <c r="L19" s="49">
        <f t="shared" si="2"/>
        <v>35.850073529411759</v>
      </c>
      <c r="M19" s="54">
        <v>6</v>
      </c>
      <c r="N19" s="48">
        <v>272</v>
      </c>
      <c r="O19" s="12" t="s">
        <v>93</v>
      </c>
    </row>
    <row r="20" spans="1:15" ht="97.5" customHeight="1">
      <c r="A20" s="47" t="s">
        <v>100</v>
      </c>
      <c r="B20" s="47" t="s">
        <v>94</v>
      </c>
      <c r="C20" s="47" t="s">
        <v>16</v>
      </c>
      <c r="D20" s="55" t="s">
        <v>27</v>
      </c>
      <c r="E20" s="47" t="s">
        <v>95</v>
      </c>
      <c r="F20" s="47" t="s">
        <v>31</v>
      </c>
      <c r="G20" s="56">
        <v>0</v>
      </c>
      <c r="H20" s="56">
        <v>0</v>
      </c>
      <c r="I20" s="56">
        <v>0</v>
      </c>
      <c r="J20" s="56">
        <v>0</v>
      </c>
      <c r="K20" s="49">
        <f t="shared" si="1"/>
        <v>0</v>
      </c>
      <c r="L20" s="49">
        <f t="shared" si="2"/>
        <v>0</v>
      </c>
      <c r="M20" s="57">
        <v>3</v>
      </c>
      <c r="N20" s="47" t="s">
        <v>72</v>
      </c>
      <c r="O20" s="11" t="s">
        <v>73</v>
      </c>
    </row>
    <row r="21" spans="1:15" ht="133.5" customHeight="1">
      <c r="A21" s="47" t="s">
        <v>100</v>
      </c>
      <c r="B21" s="51" t="s">
        <v>96</v>
      </c>
      <c r="C21" s="48" t="s">
        <v>16</v>
      </c>
      <c r="D21" s="51" t="s">
        <v>27</v>
      </c>
      <c r="E21" s="51" t="s">
        <v>97</v>
      </c>
      <c r="F21" s="51" t="s">
        <v>31</v>
      </c>
      <c r="G21" s="49">
        <v>0</v>
      </c>
      <c r="H21" s="49">
        <v>0</v>
      </c>
      <c r="I21" s="58">
        <v>0</v>
      </c>
      <c r="J21" s="59">
        <v>0</v>
      </c>
      <c r="K21" s="49">
        <f t="shared" si="1"/>
        <v>0</v>
      </c>
      <c r="L21" s="49">
        <f t="shared" si="2"/>
        <v>0</v>
      </c>
      <c r="M21" s="54">
        <v>3</v>
      </c>
      <c r="N21" s="48">
        <v>14</v>
      </c>
      <c r="O21" s="12" t="s">
        <v>98</v>
      </c>
    </row>
    <row r="22" spans="1:15" ht="107.25" customHeight="1">
      <c r="A22" s="72" t="s">
        <v>108</v>
      </c>
      <c r="B22" s="11" t="s">
        <v>101</v>
      </c>
      <c r="C22" s="47" t="s">
        <v>16</v>
      </c>
      <c r="D22" s="55" t="s">
        <v>27</v>
      </c>
      <c r="E22" s="11" t="s">
        <v>102</v>
      </c>
      <c r="F22" s="11" t="s">
        <v>31</v>
      </c>
      <c r="G22" s="16">
        <v>0</v>
      </c>
      <c r="H22" s="16">
        <v>0</v>
      </c>
      <c r="I22" s="16">
        <v>0</v>
      </c>
      <c r="J22" s="16">
        <v>0</v>
      </c>
      <c r="K22" s="16">
        <v>0</v>
      </c>
      <c r="L22" s="16">
        <v>0</v>
      </c>
      <c r="M22" s="11">
        <v>3</v>
      </c>
      <c r="N22" s="11">
        <v>17</v>
      </c>
      <c r="O22" s="11" t="s">
        <v>103</v>
      </c>
    </row>
    <row r="23" spans="1:15" ht="107.25" customHeight="1">
      <c r="A23" s="72" t="s">
        <v>108</v>
      </c>
      <c r="B23" s="11" t="s">
        <v>104</v>
      </c>
      <c r="C23" s="47" t="s">
        <v>16</v>
      </c>
      <c r="D23" s="55" t="s">
        <v>27</v>
      </c>
      <c r="E23" s="11" t="s">
        <v>49</v>
      </c>
      <c r="F23" s="11" t="s">
        <v>31</v>
      </c>
      <c r="G23" s="16">
        <v>0</v>
      </c>
      <c r="H23" s="16">
        <v>0</v>
      </c>
      <c r="I23" s="16">
        <v>0</v>
      </c>
      <c r="J23" s="16">
        <v>0</v>
      </c>
      <c r="K23" s="16">
        <v>0</v>
      </c>
      <c r="L23" s="16">
        <v>0</v>
      </c>
      <c r="M23" s="11">
        <v>3</v>
      </c>
      <c r="N23" s="11">
        <v>30</v>
      </c>
      <c r="O23" s="11" t="s">
        <v>105</v>
      </c>
    </row>
    <row r="24" spans="1:15">
      <c r="A24" s="70" t="s">
        <v>9</v>
      </c>
      <c r="B24" s="71"/>
      <c r="C24" s="71"/>
      <c r="D24" s="71"/>
      <c r="E24" s="71"/>
      <c r="F24" s="71"/>
      <c r="G24" s="6">
        <f>SUM(G2:G21)</f>
        <v>4459.45</v>
      </c>
      <c r="H24" s="6">
        <f>SUM(H2:H21)</f>
        <v>58132.160000000003</v>
      </c>
      <c r="I24" s="6">
        <f>SUM(I2:I21)</f>
        <v>15201.4</v>
      </c>
      <c r="J24" s="6">
        <f>SUM(J2:J21)</f>
        <v>8148.2</v>
      </c>
      <c r="K24" s="6">
        <f>SUM(K2:K21)</f>
        <v>85941.209999999992</v>
      </c>
      <c r="L24" s="6">
        <f>SUM(L2:L21)</f>
        <v>172.40201607038023</v>
      </c>
      <c r="M24" s="6">
        <f>SUM(M2:M21)</f>
        <v>93</v>
      </c>
      <c r="N24" s="6">
        <f>SUM(N2:N21)</f>
        <v>3936</v>
      </c>
    </row>
    <row r="25" spans="1:15">
      <c r="A25" s="5" t="s">
        <v>21</v>
      </c>
      <c r="B25" s="1"/>
      <c r="C25" s="1"/>
      <c r="D25" s="1"/>
      <c r="E25" s="1"/>
      <c r="F25" s="1"/>
      <c r="G25" s="1"/>
      <c r="H25" s="1"/>
      <c r="I25" s="1"/>
      <c r="J25" s="1"/>
      <c r="K25" s="1"/>
      <c r="L25" s="1"/>
      <c r="M25" s="1"/>
      <c r="N25" s="1"/>
    </row>
  </sheetData>
  <autoFilter ref="A1:F1"/>
  <mergeCells count="1">
    <mergeCell ref="A24:F2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Agosto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2019-09-11T21:17:33Z</dcterms:modified>
</cp:coreProperties>
</file>